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7\"/>
    </mc:Choice>
  </mc:AlternateContent>
  <xr:revisionPtr revIDLastSave="0" documentId="13_ncr:1_{24B9E180-EF6A-4900-993B-139DBB0EF6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703" sheetId="2" r:id="rId1"/>
  </sheets>
  <calcPr calcId="191029"/>
</workbook>
</file>

<file path=xl/calcChain.xml><?xml version="1.0" encoding="utf-8"?>
<calcChain xmlns="http://schemas.openxmlformats.org/spreadsheetml/2006/main">
  <c r="L64" i="2" l="1"/>
  <c r="L68" i="2" s="1"/>
  <c r="L71" i="2" s="1"/>
  <c r="L74" i="2" s="1"/>
  <c r="L76" i="2" s="1"/>
  <c r="L78" i="2" s="1"/>
  <c r="L81" i="2" s="1"/>
  <c r="L84" i="2" s="1"/>
  <c r="L87" i="2" s="1"/>
  <c r="L50" i="2"/>
  <c r="L35" i="2"/>
  <c r="L34" i="2"/>
  <c r="L21" i="2"/>
  <c r="L20" i="2" s="1"/>
  <c r="L17" i="2" s="1"/>
  <c r="K64" i="2"/>
  <c r="K68" i="2" s="1"/>
  <c r="K71" i="2" s="1"/>
  <c r="K74" i="2" s="1"/>
  <c r="K76" i="2" s="1"/>
  <c r="K78" i="2" s="1"/>
  <c r="K81" i="2" s="1"/>
  <c r="K84" i="2" s="1"/>
  <c r="K87" i="2" s="1"/>
  <c r="K50" i="2"/>
  <c r="K35" i="2"/>
  <c r="K34" i="2" s="1"/>
  <c r="K21" i="2"/>
  <c r="K20" i="2"/>
  <c r="K17" i="2"/>
  <c r="J64" i="2"/>
  <c r="J68" i="2" s="1"/>
  <c r="J71" i="2" s="1"/>
  <c r="J74" i="2" s="1"/>
  <c r="J76" i="2" s="1"/>
  <c r="J78" i="2" s="1"/>
  <c r="J81" i="2" s="1"/>
  <c r="J84" i="2" s="1"/>
  <c r="J87" i="2" s="1"/>
  <c r="J50" i="2"/>
  <c r="J35" i="2"/>
  <c r="J34" i="2" s="1"/>
  <c r="J57" i="2" s="1"/>
  <c r="J21" i="2"/>
  <c r="J20" i="2" s="1"/>
  <c r="J17" i="2" s="1"/>
  <c r="I64" i="2"/>
  <c r="I68" i="2" s="1"/>
  <c r="I71" i="2" s="1"/>
  <c r="I74" i="2" s="1"/>
  <c r="I76" i="2" s="1"/>
  <c r="I78" i="2" s="1"/>
  <c r="I81" i="2" s="1"/>
  <c r="I84" i="2" s="1"/>
  <c r="I87" i="2" s="1"/>
  <c r="I35" i="2"/>
  <c r="I34" i="2" s="1"/>
  <c r="I50" i="2"/>
  <c r="I21" i="2"/>
  <c r="I20" i="2" s="1"/>
  <c r="I17" i="2" s="1"/>
  <c r="I57" i="2" l="1"/>
  <c r="K57" i="2"/>
  <c r="L57" i="2"/>
</calcChain>
</file>

<file path=xl/sharedStrings.xml><?xml version="1.0" encoding="utf-8"?>
<sst xmlns="http://schemas.openxmlformats.org/spreadsheetml/2006/main" count="83" uniqueCount="83">
  <si>
    <t>Disponibilidades</t>
  </si>
  <si>
    <t>Inversiones Temporarias</t>
  </si>
  <si>
    <t>Cartera</t>
  </si>
  <si>
    <t xml:space="preserve">  Cartera Bruta</t>
  </si>
  <si>
    <t>Bienes Realizables</t>
  </si>
  <si>
    <t>Inversiones Permanentes</t>
  </si>
  <si>
    <t>Otros Activos</t>
  </si>
  <si>
    <t>Obligaciones con el Público</t>
  </si>
  <si>
    <t>Obligaciones con Instituciones Fiscales</t>
  </si>
  <si>
    <t>Otras Cuentas por Pagar</t>
  </si>
  <si>
    <t>Previsiones</t>
  </si>
  <si>
    <t>Obligaciones Subordinadas</t>
  </si>
  <si>
    <t>Capital Social</t>
  </si>
  <si>
    <t>Aportes No Capitalizados</t>
  </si>
  <si>
    <t>Reservas</t>
  </si>
  <si>
    <t>Resultados Acumulados</t>
  </si>
  <si>
    <t>Cuentas Contingentes Deudoras</t>
  </si>
  <si>
    <t>Cuentas de Orden Deudoras</t>
  </si>
  <si>
    <t>(+) Ingresos financieros</t>
  </si>
  <si>
    <t>(+)  Abonos por ajustes por inflación</t>
  </si>
  <si>
    <t>(+)  Otros Ingresos operativos</t>
  </si>
  <si>
    <t>(-) Otros gastos operativos</t>
  </si>
  <si>
    <t>(-) Gastos de administración</t>
  </si>
  <si>
    <t>(-) Impuesto sobre las utilidades de las empresas</t>
  </si>
  <si>
    <t>(-) Gastos extraordinarios</t>
  </si>
  <si>
    <t xml:space="preserve">(En miles de bolivianos) </t>
  </si>
  <si>
    <t>(+) Ingresos de gestiones anteriores</t>
  </si>
  <si>
    <t>(-) Gastos de gestiones anteriores</t>
  </si>
  <si>
    <t xml:space="preserve">  Productos Devengados por Cobrar Cartera</t>
  </si>
  <si>
    <t xml:space="preserve">  (Previsión para Incobrabilidad de Cartera)</t>
  </si>
  <si>
    <t>Otras Cuentas por Cobrar</t>
  </si>
  <si>
    <t>Bienes de Uso</t>
  </si>
  <si>
    <t xml:space="preserve">   Obligaciones con el Público por Cuentas de Ahorros</t>
  </si>
  <si>
    <t xml:space="preserve">   Obligaciones con el Público a Plazo</t>
  </si>
  <si>
    <t xml:space="preserve">   Cargos Devengados por Pagar Obligaciones con el Público</t>
  </si>
  <si>
    <t>Títulos Valores en Circulación</t>
  </si>
  <si>
    <t>Ajustes al Patrimonio</t>
  </si>
  <si>
    <t>(-) Gastos financieros</t>
  </si>
  <si>
    <t>(-) Cargos por ajustes por inflación</t>
  </si>
  <si>
    <t>(-) Cargos por incobrabilidad y desvalorización de activos financieros</t>
  </si>
  <si>
    <t>(+) Ingresos extraordinarios</t>
  </si>
  <si>
    <t>ESTADO</t>
  </si>
  <si>
    <t xml:space="preserve">   Obligaciones con el Público a Plazo con Anotación en Cuenta</t>
  </si>
  <si>
    <r>
      <t xml:space="preserve">    Cartera con Atraso hasta 30 días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8"/>
        <color indexed="18"/>
        <rFont val="Arial"/>
        <family val="2"/>
      </rPr>
      <t>(2)</t>
    </r>
  </si>
  <si>
    <t xml:space="preserve">  (=) Resultado Financiero Bruto</t>
  </si>
  <si>
    <t xml:space="preserve">  (=) Resultado Financiero Antes de Incobrables</t>
  </si>
  <si>
    <t xml:space="preserve">  (=) Resultado Financiero Después de Incobrables</t>
  </si>
  <si>
    <t xml:space="preserve">  (=) Resultado de Operación Bruto</t>
  </si>
  <si>
    <t xml:space="preserve">  (=) Resultado de Operación Neto Antes del IUE</t>
  </si>
  <si>
    <t xml:space="preserve">  (=) Resultado de Operación Neto Después del IUE</t>
  </si>
  <si>
    <t xml:space="preserve">  (=) Resultado de la Gestión</t>
  </si>
  <si>
    <t xml:space="preserve">  (=) Resultado Neto del Ejercicio</t>
  </si>
  <si>
    <t xml:space="preserve">   Obligaciones con el Público a la Vista</t>
  </si>
  <si>
    <t xml:space="preserve">   Obligaciones con el Público Restringidas</t>
  </si>
  <si>
    <t>Obligaciones con Bancos y Entidades de Financiamiento</t>
  </si>
  <si>
    <t xml:space="preserve">  (=) Resultado después de ajuste por diferencia de cambio y mantenimiento de valor</t>
  </si>
  <si>
    <t>(+) Recuperaciones de activos financieros</t>
  </si>
  <si>
    <t>Cuadro Nº 7.07.03</t>
  </si>
  <si>
    <t>BOLIVIA: ESTADOS FINANCIEROS DE FONDOS FINANCIEROS PRIVADOS, 2005 - 2014</t>
  </si>
  <si>
    <r>
      <t>2014</t>
    </r>
    <r>
      <rPr>
        <b/>
        <vertAlign val="superscript"/>
        <sz val="10"/>
        <color theme="0"/>
        <rFont val="Arial"/>
        <family val="2"/>
      </rPr>
      <t>(7)</t>
    </r>
  </si>
  <si>
    <r>
      <t xml:space="preserve">Obligaciones con Empresas con Participación Estatal </t>
    </r>
    <r>
      <rPr>
        <vertAlign val="superscript"/>
        <sz val="10"/>
        <rFont val="Arial"/>
        <family val="2"/>
      </rPr>
      <t>(6)</t>
    </r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</si>
  <si>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9"/>
        <rFont val="Arial"/>
        <family val="2"/>
      </rPr>
      <t>(1)</t>
    </r>
  </si>
  <si>
    <r>
      <t xml:space="preserve">    Cartera Vencida </t>
    </r>
    <r>
      <rPr>
        <vertAlign val="superscript"/>
        <sz val="8"/>
        <rFont val="Arial"/>
        <family val="2"/>
      </rPr>
      <t>(2)</t>
    </r>
  </si>
  <si>
    <r>
      <t xml:space="preserve">    Cartera en Ejecución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(3)</t>
    </r>
  </si>
  <si>
    <r>
      <t xml:space="preserve">(+/-) Ajuste contable por efecto de la inflación </t>
    </r>
    <r>
      <rPr>
        <vertAlign val="superscript"/>
        <sz val="10"/>
        <rFont val="Arial"/>
        <family val="2"/>
      </rPr>
      <t>(5)</t>
    </r>
  </si>
  <si>
    <t>Fuente: Autoridad de Supervisión del Sistema Financiero</t>
  </si>
  <si>
    <t>(4) A partir del año 2008, incluye abonos/cargos por diferencia de cambio y mantenimiento de valor.</t>
  </si>
  <si>
    <t>(5) A partir del año 2008, el cálculo solamente contempla (+/-) ajuste contable por inflación y no presenta por separado abonos/cargos por ajuste de inflación.</t>
  </si>
  <si>
    <t>(6) A partir del año 2009, el cálculo se incluye las Obligaciones con Empresas con participación Estatal.</t>
  </si>
  <si>
    <r>
      <t xml:space="preserve">(+) Abonos por diferencia de cambio y mantenimiento de valor </t>
    </r>
    <r>
      <rPr>
        <vertAlign val="superscript"/>
        <sz val="10"/>
        <rFont val="Arial"/>
        <family val="2"/>
      </rPr>
      <t>(4)</t>
    </r>
  </si>
  <si>
    <r>
      <t xml:space="preserve">(-) Cargos por diferencia de cambio y mantenimiento de valor </t>
    </r>
    <r>
      <rPr>
        <vertAlign val="superscript"/>
        <sz val="10"/>
        <rFont val="Arial"/>
        <family val="2"/>
      </rPr>
      <t>(4)</t>
    </r>
  </si>
  <si>
    <r>
      <t>(1)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Incluye cartera vigente y cartera reprogramada o restructurada vigente.</t>
    </r>
  </si>
  <si>
    <r>
      <t>(2)</t>
    </r>
    <r>
      <rPr>
        <sz val="8"/>
        <color indexed="18"/>
        <rFont val="Arial"/>
        <family val="2"/>
      </rPr>
      <t xml:space="preserve"> A partir de enero de 2004, la cartera con atraso hasta 30 días se registra en cartera vigente y cartera reprogramada o reestructurada vigente. Asimismo, la cartera vigente incluye la cartera reprogramada y reestructurada vigente, la cartera vencida incluye la cartera reprogramada y reestructurada vencida, y la cartera en ejecución incluye la cartera reprogramada y reestructurada en ejecución.</t>
    </r>
  </si>
  <si>
    <r>
      <t>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Incluye cartera vencida y cartera reprogramada o restructurada vencida.</t>
    </r>
  </si>
  <si>
    <r>
      <t>(3)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Incluye cartera en ejecución y cartera reprogramada o restructurada en ejecución.</t>
    </r>
  </si>
  <si>
    <t xml:space="preserve">              Instituto Nacional de Estadística</t>
  </si>
  <si>
    <t>Estado de Situación Patrimonial</t>
  </si>
  <si>
    <t>Activo</t>
  </si>
  <si>
    <t>Pasivo</t>
  </si>
  <si>
    <t>Patrimonio</t>
  </si>
  <si>
    <t>Pasivo y Patrimonio</t>
  </si>
  <si>
    <t>Estado de Ganancias y Pérdidas</t>
  </si>
  <si>
    <r>
      <t>(7)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junio 2014. Por D.S. 1842 del 18 de diciembre de 2013, los Fondos Financieros Privados se convierten en Bancos a partir de julio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</si>
</sst>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p_t_a_-;\-* #,##0.00\ _p_t_a_-;_-* &quot;-&quot;??\ _p_t_a_-;_-@_-"/>
    <numFmt numFmtId="165" formatCode="#,##0.0000\ _€;\-#,##0.0000\ _€"/>
    <numFmt numFmtId="166" formatCode="#,##0.000_);\(#,##0.000\)"/>
    <numFmt numFmtId="167" formatCode="#,##0.000000\ _€;\-#,##0.000000\ _€"/>
    <numFmt numFmtId="168" formatCode="#,##0.00000_);\(#,##0.00000\)"/>
  </numFmts>
  <fonts count="18" x14ac:knownFonts="1"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3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7" fontId="3" fillId="0" borderId="0" xfId="0" applyNumberFormat="1" applyFont="1" applyFill="1" applyAlignment="1">
      <alignment horizontal="center" vertical="center"/>
    </xf>
    <xf numFmtId="37" fontId="2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indent="1"/>
    </xf>
    <xf numFmtId="3" fontId="9" fillId="5" borderId="4" xfId="0" applyNumberFormat="1" applyFont="1" applyFill="1" applyBorder="1" applyAlignment="1">
      <alignment horizontal="right"/>
    </xf>
    <xf numFmtId="0" fontId="10" fillId="0" borderId="4" xfId="2" applyFont="1" applyBorder="1" applyAlignment="1">
      <alignment horizontal="left" indent="1"/>
    </xf>
    <xf numFmtId="3" fontId="10" fillId="2" borderId="4" xfId="1" applyNumberFormat="1" applyFont="1" applyFill="1" applyBorder="1" applyAlignment="1">
      <alignment horizontal="right"/>
    </xf>
    <xf numFmtId="0" fontId="10" fillId="0" borderId="4" xfId="2" applyFont="1" applyBorder="1" applyAlignment="1">
      <alignment horizontal="left" indent="2"/>
    </xf>
    <xf numFmtId="0" fontId="10" fillId="0" borderId="4" xfId="2" applyFont="1" applyBorder="1" applyAlignment="1">
      <alignment horizontal="left" indent="3"/>
    </xf>
    <xf numFmtId="0" fontId="3" fillId="0" borderId="4" xfId="0" applyFont="1" applyFill="1" applyBorder="1" applyAlignment="1" applyProtection="1">
      <alignment horizontal="left" vertical="center" indent="4"/>
    </xf>
    <xf numFmtId="0" fontId="9" fillId="5" borderId="3" xfId="0" applyFont="1" applyFill="1" applyBorder="1" applyAlignment="1">
      <alignment horizontal="left" indent="1"/>
    </xf>
    <xf numFmtId="3" fontId="9" fillId="5" borderId="3" xfId="0" applyNumberFormat="1" applyFont="1" applyFill="1" applyBorder="1" applyAlignment="1">
      <alignment horizontal="right"/>
    </xf>
    <xf numFmtId="0" fontId="16" fillId="2" borderId="0" xfId="2" applyFont="1" applyFill="1"/>
    <xf numFmtId="0" fontId="16" fillId="2" borderId="0" xfId="2" applyFont="1" applyFill="1" applyAlignment="1">
      <alignment horizontal="left" indent="3"/>
    </xf>
    <xf numFmtId="0" fontId="9" fillId="5" borderId="1" xfId="0" applyFont="1" applyFill="1" applyBorder="1" applyAlignment="1">
      <alignment horizontal="left" indent="1"/>
    </xf>
    <xf numFmtId="3" fontId="9" fillId="5" borderId="0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9A9C02-7CE1-45EE-8E6B-817A51639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4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N97"/>
  <sheetViews>
    <sheetView showGridLines="0" showZeros="0" tabSelected="1" zoomScale="115" zoomScaleNormal="115" workbookViewId="0"/>
  </sheetViews>
  <sheetFormatPr baseColWidth="10" defaultRowHeight="12.75" x14ac:dyDescent="0.2"/>
  <cols>
    <col min="1" max="1" width="3.28515625" style="6" customWidth="1"/>
    <col min="2" max="2" width="77.42578125" style="2" customWidth="1"/>
    <col min="3" max="12" width="13.42578125" style="6" customWidth="1"/>
    <col min="13" max="13" width="11.42578125" style="6"/>
    <col min="14" max="14" width="14.7109375" style="6" bestFit="1" customWidth="1"/>
    <col min="15" max="16384" width="11.42578125" style="6"/>
  </cols>
  <sheetData>
    <row r="10" spans="2:12" s="3" customFormat="1" x14ac:dyDescent="0.2">
      <c r="B10" s="11" t="s">
        <v>57</v>
      </c>
    </row>
    <row r="11" spans="2:12" s="3" customFormat="1" x14ac:dyDescent="0.2">
      <c r="B11" s="12" t="s">
        <v>58</v>
      </c>
    </row>
    <row r="12" spans="2:12" s="3" customFormat="1" x14ac:dyDescent="0.2">
      <c r="B12" s="13" t="s">
        <v>25</v>
      </c>
    </row>
    <row r="13" spans="2:12" s="3" customFormat="1" ht="21" customHeight="1" x14ac:dyDescent="0.2">
      <c r="B13" s="14" t="s">
        <v>41</v>
      </c>
      <c r="C13" s="14">
        <v>2005</v>
      </c>
      <c r="D13" s="14">
        <v>2006</v>
      </c>
      <c r="E13" s="14">
        <v>2007</v>
      </c>
      <c r="F13" s="14">
        <v>2008</v>
      </c>
      <c r="G13" s="14">
        <v>2009</v>
      </c>
      <c r="H13" s="14">
        <v>2010</v>
      </c>
      <c r="I13" s="14">
        <v>2011</v>
      </c>
      <c r="J13" s="14">
        <v>2012</v>
      </c>
      <c r="K13" s="14">
        <v>2013</v>
      </c>
      <c r="L13" s="14" t="s">
        <v>59</v>
      </c>
    </row>
    <row r="14" spans="2:12" s="15" customFormat="1" ht="3.75" customHeight="1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4" customFormat="1" x14ac:dyDescent="0.2">
      <c r="B15" s="28" t="s">
        <v>76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</row>
    <row r="16" spans="2:12" s="4" customFormat="1" ht="5.25" customHeight="1" x14ac:dyDescent="0.2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2:12" s="5" customFormat="1" x14ac:dyDescent="0.2">
      <c r="B17" s="17" t="s">
        <v>77</v>
      </c>
      <c r="C17" s="18">
        <v>2575071.9917000001</v>
      </c>
      <c r="D17" s="18">
        <v>3418075.0074899998</v>
      </c>
      <c r="E17" s="18">
        <v>4402498.8892299999</v>
      </c>
      <c r="F17" s="18">
        <v>5950212.1762299994</v>
      </c>
      <c r="G17" s="18">
        <v>8100299.8769699987</v>
      </c>
      <c r="H17" s="18">
        <v>6424964.1336999992</v>
      </c>
      <c r="I17" s="18">
        <f>+I18+I19+I20+SUM(I28:I32)</f>
        <v>8475561.9330899995</v>
      </c>
      <c r="J17" s="18">
        <f>+J18+J19+J20+SUM(J28:J32)</f>
        <v>10565317.034560001</v>
      </c>
      <c r="K17" s="18">
        <f>+K18+K19+K20+SUM(K28:K32)</f>
        <v>13524837.305359999</v>
      </c>
      <c r="L17" s="18">
        <f>+L18+L19+L20+SUM(L28:L32)</f>
        <v>14771145.91584</v>
      </c>
    </row>
    <row r="18" spans="2:12" x14ac:dyDescent="0.2">
      <c r="B18" s="21" t="s">
        <v>0</v>
      </c>
      <c r="C18" s="20">
        <v>194223.35946000001</v>
      </c>
      <c r="D18" s="20">
        <v>366778.44822000002</v>
      </c>
      <c r="E18" s="20">
        <v>400726.3076</v>
      </c>
      <c r="F18" s="20">
        <v>568604.16436000005</v>
      </c>
      <c r="G18" s="20">
        <v>1267615.6624499999</v>
      </c>
      <c r="H18" s="20">
        <v>973732.07457000006</v>
      </c>
      <c r="I18" s="20">
        <v>1451516.4887600001</v>
      </c>
      <c r="J18" s="20">
        <v>1673339.1378200001</v>
      </c>
      <c r="K18" s="20">
        <v>1210141.9606400002</v>
      </c>
      <c r="L18" s="20">
        <v>1028966.28078</v>
      </c>
    </row>
    <row r="19" spans="2:12" x14ac:dyDescent="0.2">
      <c r="B19" s="21" t="s">
        <v>1</v>
      </c>
      <c r="C19" s="20">
        <v>203808.78977</v>
      </c>
      <c r="D19" s="20">
        <v>334298.09269000002</v>
      </c>
      <c r="E19" s="20">
        <v>365483.85421999998</v>
      </c>
      <c r="F19" s="20">
        <v>536763.60880000005</v>
      </c>
      <c r="G19" s="20">
        <v>772693.79708000005</v>
      </c>
      <c r="H19" s="20">
        <v>478563.98868000001</v>
      </c>
      <c r="I19" s="20">
        <v>502308.58041000005</v>
      </c>
      <c r="J19" s="20">
        <v>721386.84143000003</v>
      </c>
      <c r="K19" s="20">
        <v>1858090.3941900001</v>
      </c>
      <c r="L19" s="20">
        <v>2437297.1091999998</v>
      </c>
    </row>
    <row r="20" spans="2:12" x14ac:dyDescent="0.2">
      <c r="B20" s="21" t="s">
        <v>2</v>
      </c>
      <c r="C20" s="20">
        <v>2036840.6901199999</v>
      </c>
      <c r="D20" s="20">
        <v>2538437.2716999995</v>
      </c>
      <c r="E20" s="20">
        <v>3334822.2294899998</v>
      </c>
      <c r="F20" s="20">
        <v>4591741.9205699991</v>
      </c>
      <c r="G20" s="20">
        <v>5765799.5406899992</v>
      </c>
      <c r="H20" s="20">
        <v>4676141.6222799998</v>
      </c>
      <c r="I20" s="20">
        <f>+I21+I26+I27</f>
        <v>6187281.7657599999</v>
      </c>
      <c r="J20" s="20">
        <f>+J21+J26+J27</f>
        <v>7762687.8919100007</v>
      </c>
      <c r="K20" s="20">
        <f>+K21+K26+K27</f>
        <v>9403609.0286499988</v>
      </c>
      <c r="L20" s="20">
        <f>+L21+L26+L27</f>
        <v>9918925.5633700006</v>
      </c>
    </row>
    <row r="21" spans="2:12" x14ac:dyDescent="0.2">
      <c r="B21" s="21" t="s">
        <v>3</v>
      </c>
      <c r="C21" s="20">
        <v>2066577.5864700002</v>
      </c>
      <c r="D21" s="20">
        <v>2579270.3798299995</v>
      </c>
      <c r="E21" s="20">
        <v>3368773.1308599999</v>
      </c>
      <c r="F21" s="20">
        <v>4642742.1113999998</v>
      </c>
      <c r="G21" s="20">
        <v>5837587.7477099998</v>
      </c>
      <c r="H21" s="20">
        <v>4733750.0972999996</v>
      </c>
      <c r="I21" s="20">
        <f>SUM(I22:I25)</f>
        <v>6274530.1818899997</v>
      </c>
      <c r="J21" s="20">
        <f>SUM(J22:J25)</f>
        <v>7897782.1812500004</v>
      </c>
      <c r="K21" s="20">
        <f>SUM(K22:K25)</f>
        <v>9553936.5767799988</v>
      </c>
      <c r="L21" s="20">
        <f>SUM(L22:L25)</f>
        <v>10099676.66994</v>
      </c>
    </row>
    <row r="22" spans="2:12" ht="14.25" x14ac:dyDescent="0.2">
      <c r="B22" s="22" t="s">
        <v>61</v>
      </c>
      <c r="C22" s="20">
        <v>2023759.5141700001</v>
      </c>
      <c r="D22" s="20">
        <v>2532107.0256399997</v>
      </c>
      <c r="E22" s="20">
        <v>3335783.2194699999</v>
      </c>
      <c r="F22" s="20">
        <v>4602390.2724000001</v>
      </c>
      <c r="G22" s="20">
        <v>5776368.9899599999</v>
      </c>
      <c r="H22" s="20">
        <v>4677802.2971200002</v>
      </c>
      <c r="I22" s="20">
        <v>6207820.8222299991</v>
      </c>
      <c r="J22" s="20">
        <v>7828285.5518500004</v>
      </c>
      <c r="K22" s="20">
        <v>9462243.5596999992</v>
      </c>
      <c r="L22" s="20">
        <v>9975430.2731100004</v>
      </c>
    </row>
    <row r="23" spans="2:12" ht="14.25" hidden="1" x14ac:dyDescent="0.2">
      <c r="B23" s="23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x14ac:dyDescent="0.2">
      <c r="B24" s="22" t="s">
        <v>62</v>
      </c>
      <c r="C24" s="20">
        <v>22890.731169999999</v>
      </c>
      <c r="D24" s="20">
        <v>27811.274880000004</v>
      </c>
      <c r="E24" s="20">
        <v>20361.312330000001</v>
      </c>
      <c r="F24" s="20">
        <v>27373.39086</v>
      </c>
      <c r="G24" s="20">
        <v>39753.608439999996</v>
      </c>
      <c r="H24" s="20">
        <v>32757.05629</v>
      </c>
      <c r="I24" s="20">
        <v>31989.91301</v>
      </c>
      <c r="J24" s="20">
        <v>38484.471720000001</v>
      </c>
      <c r="K24" s="20">
        <v>48937.250639999998</v>
      </c>
      <c r="L24" s="20">
        <v>68955.591090000002</v>
      </c>
    </row>
    <row r="25" spans="2:12" ht="14.25" x14ac:dyDescent="0.2">
      <c r="B25" s="22" t="s">
        <v>63</v>
      </c>
      <c r="C25" s="20">
        <v>19927.341130000001</v>
      </c>
      <c r="D25" s="20">
        <v>19352.079310000001</v>
      </c>
      <c r="E25" s="20">
        <v>12628.59906</v>
      </c>
      <c r="F25" s="20">
        <v>12978.448139999999</v>
      </c>
      <c r="G25" s="20">
        <v>21465.149310000001</v>
      </c>
      <c r="H25" s="20">
        <v>23190.743890000002</v>
      </c>
      <c r="I25" s="20">
        <v>34719.446649999998</v>
      </c>
      <c r="J25" s="20">
        <v>31012.15768</v>
      </c>
      <c r="K25" s="20">
        <v>42755.766439999999</v>
      </c>
      <c r="L25" s="20">
        <v>55290.805740000003</v>
      </c>
    </row>
    <row r="26" spans="2:12" x14ac:dyDescent="0.2">
      <c r="B26" s="21" t="s">
        <v>28</v>
      </c>
      <c r="C26" s="20">
        <v>30521.76989</v>
      </c>
      <c r="D26" s="20">
        <v>36859.428759999995</v>
      </c>
      <c r="E26" s="20">
        <v>44859.536269999997</v>
      </c>
      <c r="F26" s="20">
        <v>69905.113319999989</v>
      </c>
      <c r="G26" s="20">
        <v>85813.395260000005</v>
      </c>
      <c r="H26" s="20">
        <v>75571.829280000005</v>
      </c>
      <c r="I26" s="20">
        <v>96267.330119999999</v>
      </c>
      <c r="J26" s="20">
        <v>114737.42105</v>
      </c>
      <c r="K26" s="20">
        <v>134807.74544</v>
      </c>
      <c r="L26" s="20">
        <v>138527.38174000001</v>
      </c>
    </row>
    <row r="27" spans="2:12" x14ac:dyDescent="0.2">
      <c r="B27" s="21" t="s">
        <v>29</v>
      </c>
      <c r="C27" s="20">
        <v>-60258.666259999998</v>
      </c>
      <c r="D27" s="20">
        <v>-77692.536890000003</v>
      </c>
      <c r="E27" s="20">
        <v>-78810.437640000004</v>
      </c>
      <c r="F27" s="20">
        <v>-120905.30415000001</v>
      </c>
      <c r="G27" s="20">
        <v>-157601.60227999999</v>
      </c>
      <c r="H27" s="20">
        <v>-133180.30429999999</v>
      </c>
      <c r="I27" s="20">
        <v>-183515.74625</v>
      </c>
      <c r="J27" s="20">
        <v>-249831.71038999999</v>
      </c>
      <c r="K27" s="20">
        <v>-285135.29356999998</v>
      </c>
      <c r="L27" s="20">
        <v>-319278.48830999999</v>
      </c>
    </row>
    <row r="28" spans="2:12" x14ac:dyDescent="0.2">
      <c r="B28" s="21" t="s">
        <v>30</v>
      </c>
      <c r="C28" s="20">
        <v>22460.05905</v>
      </c>
      <c r="D28" s="20">
        <v>29288.35715</v>
      </c>
      <c r="E28" s="20">
        <v>50342.089540000001</v>
      </c>
      <c r="F28" s="20">
        <v>40904.952850000001</v>
      </c>
      <c r="G28" s="20">
        <v>71253.092510000002</v>
      </c>
      <c r="H28" s="20">
        <v>46950.669099999999</v>
      </c>
      <c r="I28" s="20">
        <v>85132.692660000001</v>
      </c>
      <c r="J28" s="20">
        <v>83493.498829999997</v>
      </c>
      <c r="K28" s="20">
        <v>99639.758439999991</v>
      </c>
      <c r="L28" s="20">
        <v>89981.541889999993</v>
      </c>
    </row>
    <row r="29" spans="2:12" x14ac:dyDescent="0.2">
      <c r="B29" s="21" t="s">
        <v>4</v>
      </c>
      <c r="C29" s="20">
        <v>4028.0370899999998</v>
      </c>
      <c r="D29" s="20">
        <v>2350.1997900000001</v>
      </c>
      <c r="E29" s="20">
        <v>1593.7144699999999</v>
      </c>
      <c r="F29" s="20">
        <v>343.83583000000004</v>
      </c>
      <c r="G29" s="20">
        <v>29.773569999999999</v>
      </c>
      <c r="H29" s="20">
        <v>9.3924400000000006</v>
      </c>
      <c r="I29" s="20">
        <v>6.2506400000000006</v>
      </c>
      <c r="J29" s="20">
        <v>5.8999999999999997E-2</v>
      </c>
      <c r="K29" s="20">
        <v>68.402789999999996</v>
      </c>
      <c r="L29" s="20">
        <v>43.793880000000001</v>
      </c>
    </row>
    <row r="30" spans="2:12" x14ac:dyDescent="0.2">
      <c r="B30" s="21" t="s">
        <v>5</v>
      </c>
      <c r="C30" s="20">
        <v>7320.7990200000004</v>
      </c>
      <c r="D30" s="20">
        <v>32384.04939</v>
      </c>
      <c r="E30" s="20">
        <v>119573.95002</v>
      </c>
      <c r="F30" s="20">
        <v>35574.594389999998</v>
      </c>
      <c r="G30" s="20">
        <v>28478.153760000001</v>
      </c>
      <c r="H30" s="20">
        <v>56683.709280000003</v>
      </c>
      <c r="I30" s="20">
        <v>45401.738159999994</v>
      </c>
      <c r="J30" s="20">
        <v>51259.346230000003</v>
      </c>
      <c r="K30" s="20">
        <v>543372.95202999993</v>
      </c>
      <c r="L30" s="20">
        <v>920267.91940999997</v>
      </c>
    </row>
    <row r="31" spans="2:12" x14ac:dyDescent="0.2">
      <c r="B31" s="21" t="s">
        <v>31</v>
      </c>
      <c r="C31" s="20">
        <v>101519.34957999999</v>
      </c>
      <c r="D31" s="20">
        <v>107154.0334</v>
      </c>
      <c r="E31" s="20">
        <v>117823.75048</v>
      </c>
      <c r="F31" s="20">
        <v>151250.91430999999</v>
      </c>
      <c r="G31" s="20">
        <v>152076.94466000001</v>
      </c>
      <c r="H31" s="20">
        <v>125488.58825</v>
      </c>
      <c r="I31" s="20">
        <v>147988.11937999999</v>
      </c>
      <c r="J31" s="20">
        <v>205539.90325</v>
      </c>
      <c r="K31" s="20">
        <v>295679.63342999999</v>
      </c>
      <c r="L31" s="20">
        <v>294944.83559999999</v>
      </c>
    </row>
    <row r="32" spans="2:12" x14ac:dyDescent="0.2">
      <c r="B32" s="21" t="s">
        <v>6</v>
      </c>
      <c r="C32" s="20">
        <v>4870.9075700000003</v>
      </c>
      <c r="D32" s="20">
        <v>7384.55512</v>
      </c>
      <c r="E32" s="20">
        <v>12132.993409999999</v>
      </c>
      <c r="F32" s="20">
        <v>25028.185120000002</v>
      </c>
      <c r="G32" s="20">
        <v>42352.912250000001</v>
      </c>
      <c r="H32" s="20">
        <v>67394.089099999997</v>
      </c>
      <c r="I32" s="20">
        <v>55926.297319999998</v>
      </c>
      <c r="J32" s="20">
        <v>67610.356090000001</v>
      </c>
      <c r="K32" s="20">
        <v>114235.17518999999</v>
      </c>
      <c r="L32" s="20">
        <v>80718.871710000007</v>
      </c>
    </row>
    <row r="33" spans="2:12" x14ac:dyDescent="0.2"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 s="5" customFormat="1" x14ac:dyDescent="0.2">
      <c r="B34" s="17" t="s">
        <v>78</v>
      </c>
      <c r="C34" s="18">
        <v>2305652.5970700001</v>
      </c>
      <c r="D34" s="18">
        <v>3080693.8778000004</v>
      </c>
      <c r="E34" s="18">
        <v>3964574.8740300001</v>
      </c>
      <c r="F34" s="18">
        <v>5337302.3169799997</v>
      </c>
      <c r="G34" s="18">
        <v>7375175.3990800008</v>
      </c>
      <c r="H34" s="18">
        <v>5805615.5448000003</v>
      </c>
      <c r="I34" s="18">
        <f>+I35+SUM(I42:I48)</f>
        <v>7637821.7067399994</v>
      </c>
      <c r="J34" s="18">
        <f>+J35+SUM(J42:J48)</f>
        <v>9722492.0814399999</v>
      </c>
      <c r="K34" s="18">
        <f>+K35+SUM(K42:K48)</f>
        <v>12500076.861959999</v>
      </c>
      <c r="L34" s="18">
        <f>+L35+SUM(L42:L48)</f>
        <v>13487930.494550001</v>
      </c>
    </row>
    <row r="35" spans="2:12" x14ac:dyDescent="0.2">
      <c r="B35" s="21" t="s">
        <v>7</v>
      </c>
      <c r="C35" s="20">
        <v>1438083.5232200001</v>
      </c>
      <c r="D35" s="20">
        <v>1980127.7283099999</v>
      </c>
      <c r="E35" s="20">
        <v>2762519.1021000003</v>
      </c>
      <c r="F35" s="20">
        <v>3788953.6441899999</v>
      </c>
      <c r="G35" s="20">
        <v>5508028.9512300007</v>
      </c>
      <c r="H35" s="20">
        <v>4736916.6093100002</v>
      </c>
      <c r="I35" s="20">
        <f>SUM(I36:I41)</f>
        <v>6192706.8209199999</v>
      </c>
      <c r="J35" s="20">
        <f>SUM(J36:J41)</f>
        <v>8237047.7305899998</v>
      </c>
      <c r="K35" s="20">
        <f>SUM(K36:K41)</f>
        <v>10649554.87658</v>
      </c>
      <c r="L35" s="20">
        <f>SUM(L36:L41)</f>
        <v>10783952.73536</v>
      </c>
    </row>
    <row r="36" spans="2:12" x14ac:dyDescent="0.2">
      <c r="B36" s="22" t="s">
        <v>52</v>
      </c>
      <c r="C36" s="20">
        <v>5986.31095</v>
      </c>
      <c r="D36" s="20">
        <v>21466.924309999999</v>
      </c>
      <c r="E36" s="20">
        <v>14289.41173</v>
      </c>
      <c r="F36" s="20">
        <v>33632.769959999998</v>
      </c>
      <c r="G36" s="20">
        <v>46116.309529999999</v>
      </c>
      <c r="H36" s="20">
        <v>72792.647430000012</v>
      </c>
      <c r="I36" s="20">
        <v>158672.13650999998</v>
      </c>
      <c r="J36" s="20">
        <v>264846.21785999998</v>
      </c>
      <c r="K36" s="20">
        <v>473974.48044000001</v>
      </c>
      <c r="L36" s="20">
        <v>454065.64481999999</v>
      </c>
    </row>
    <row r="37" spans="2:12" x14ac:dyDescent="0.2">
      <c r="B37" s="22" t="s">
        <v>32</v>
      </c>
      <c r="C37" s="20">
        <v>323575.14645</v>
      </c>
      <c r="D37" s="20">
        <v>599058.87054999999</v>
      </c>
      <c r="E37" s="20">
        <v>1024425.63381</v>
      </c>
      <c r="F37" s="20">
        <v>1440522.62848</v>
      </c>
      <c r="G37" s="20">
        <v>2225991.9902399997</v>
      </c>
      <c r="H37" s="20">
        <v>1825275.8365100001</v>
      </c>
      <c r="I37" s="20">
        <v>2382808.6948899999</v>
      </c>
      <c r="J37" s="20">
        <v>2537129.9728799998</v>
      </c>
      <c r="K37" s="20">
        <v>2801810.66218</v>
      </c>
      <c r="L37" s="20">
        <v>2794366.9967700001</v>
      </c>
    </row>
    <row r="38" spans="2:12" x14ac:dyDescent="0.2">
      <c r="B38" s="22" t="s">
        <v>33</v>
      </c>
      <c r="C38" s="20">
        <v>1057773.9897100001</v>
      </c>
      <c r="D38" s="20">
        <v>1293424.7348499999</v>
      </c>
      <c r="E38" s="20">
        <v>1641118.4538499999</v>
      </c>
      <c r="F38" s="20">
        <v>2145807.8945499999</v>
      </c>
      <c r="G38" s="20">
        <v>2549055.5080300001</v>
      </c>
      <c r="H38" s="20">
        <v>2158296.38002</v>
      </c>
      <c r="I38" s="20">
        <v>2001090.6817699999</v>
      </c>
      <c r="J38" s="20">
        <v>1971506.35739</v>
      </c>
      <c r="K38" s="20">
        <v>1912689.62971</v>
      </c>
      <c r="L38" s="20">
        <v>1195224.6895099999</v>
      </c>
    </row>
    <row r="39" spans="2:12" x14ac:dyDescent="0.2">
      <c r="B39" s="22" t="s">
        <v>53</v>
      </c>
      <c r="C39" s="20">
        <v>35613.243289999999</v>
      </c>
      <c r="D39" s="20">
        <v>37089.705269999999</v>
      </c>
      <c r="E39" s="20">
        <v>48425.141159999999</v>
      </c>
      <c r="F39" s="20">
        <v>84011.62487</v>
      </c>
      <c r="G39" s="20">
        <v>84122.198000000004</v>
      </c>
      <c r="H39" s="20">
        <v>59062.208920000005</v>
      </c>
      <c r="I39" s="20">
        <v>152505.10053999998</v>
      </c>
      <c r="J39" s="20">
        <v>104973.0733</v>
      </c>
      <c r="K39" s="20">
        <v>933062.25702000002</v>
      </c>
      <c r="L39" s="20">
        <v>871559.14541</v>
      </c>
    </row>
    <row r="40" spans="2:12" x14ac:dyDescent="0.2">
      <c r="B40" s="22" t="s">
        <v>34</v>
      </c>
      <c r="C40" s="20">
        <v>15134.832770000001</v>
      </c>
      <c r="D40" s="20">
        <v>20853.993329999998</v>
      </c>
      <c r="E40" s="20">
        <v>32372.951010000001</v>
      </c>
      <c r="F40" s="20">
        <v>52482.624770000002</v>
      </c>
      <c r="G40" s="20">
        <v>79863.53495999999</v>
      </c>
      <c r="H40" s="20">
        <v>70725.348530000003</v>
      </c>
      <c r="I40" s="20">
        <v>121142.58934999999</v>
      </c>
      <c r="J40" s="20">
        <v>188152.75828000001</v>
      </c>
      <c r="K40" s="20">
        <v>342873.70701999997</v>
      </c>
      <c r="L40" s="20">
        <v>432850.68592999998</v>
      </c>
    </row>
    <row r="41" spans="2:12" x14ac:dyDescent="0.2">
      <c r="B41" s="22" t="s">
        <v>42</v>
      </c>
      <c r="C41" s="20"/>
      <c r="D41" s="20">
        <v>8233.5</v>
      </c>
      <c r="E41" s="20">
        <v>1887.51054</v>
      </c>
      <c r="F41" s="20">
        <v>32496.101559999999</v>
      </c>
      <c r="G41" s="20">
        <v>522879.41047</v>
      </c>
      <c r="H41" s="20">
        <v>550764.18790000002</v>
      </c>
      <c r="I41" s="20">
        <v>1376487.6178599999</v>
      </c>
      <c r="J41" s="20">
        <v>3170439.3508799998</v>
      </c>
      <c r="K41" s="20">
        <v>4185144.1402099999</v>
      </c>
      <c r="L41" s="20">
        <v>5035885.5729200002</v>
      </c>
    </row>
    <row r="42" spans="2:12" x14ac:dyDescent="0.2">
      <c r="B42" s="21" t="s">
        <v>8</v>
      </c>
      <c r="C42" s="20">
        <v>8262.8296100000007</v>
      </c>
      <c r="D42" s="20">
        <v>15484.59022</v>
      </c>
      <c r="E42" s="20">
        <v>29473.972549999999</v>
      </c>
      <c r="F42" s="20">
        <v>42398.700360000003</v>
      </c>
      <c r="G42" s="20">
        <v>52467.483999999997</v>
      </c>
      <c r="H42" s="20">
        <v>22609.073789999999</v>
      </c>
      <c r="I42" s="20">
        <v>114076.55001000001</v>
      </c>
      <c r="J42" s="20">
        <v>9177.5251100000005</v>
      </c>
      <c r="K42" s="20">
        <v>6157.3007600000001</v>
      </c>
      <c r="L42" s="20">
        <v>5074.7025899999999</v>
      </c>
    </row>
    <row r="43" spans="2:12" x14ac:dyDescent="0.2">
      <c r="B43" s="21" t="s">
        <v>54</v>
      </c>
      <c r="C43" s="20">
        <v>754233.20764000004</v>
      </c>
      <c r="D43" s="20">
        <v>939860.84017999994</v>
      </c>
      <c r="E43" s="20">
        <v>993335.39398000005</v>
      </c>
      <c r="F43" s="20">
        <v>1281185.0530300001</v>
      </c>
      <c r="G43" s="20">
        <v>1374935.5758</v>
      </c>
      <c r="H43" s="20">
        <v>654952.58136000007</v>
      </c>
      <c r="I43" s="20">
        <v>770635.84458000003</v>
      </c>
      <c r="J43" s="20">
        <v>833197.04128999996</v>
      </c>
      <c r="K43" s="20">
        <v>950844.30317999993</v>
      </c>
      <c r="L43" s="20">
        <v>1890619.1261499999</v>
      </c>
    </row>
    <row r="44" spans="2:12" x14ac:dyDescent="0.2">
      <c r="B44" s="21" t="s">
        <v>9</v>
      </c>
      <c r="C44" s="20">
        <v>64751.307610000003</v>
      </c>
      <c r="D44" s="20">
        <v>84839.265599999999</v>
      </c>
      <c r="E44" s="20">
        <v>114852.87089999999</v>
      </c>
      <c r="F44" s="20">
        <v>150626.31813</v>
      </c>
      <c r="G44" s="20">
        <v>170222.31246000002</v>
      </c>
      <c r="H44" s="20">
        <v>123742.94087999999</v>
      </c>
      <c r="I44" s="20">
        <v>165431.39129</v>
      </c>
      <c r="J44" s="20">
        <v>203388.03597</v>
      </c>
      <c r="K44" s="20">
        <v>314909.77639000001</v>
      </c>
      <c r="L44" s="20">
        <v>267320.88550999999</v>
      </c>
    </row>
    <row r="45" spans="2:12" x14ac:dyDescent="0.2">
      <c r="B45" s="21" t="s">
        <v>10</v>
      </c>
      <c r="C45" s="20">
        <v>31400.07835</v>
      </c>
      <c r="D45" s="20">
        <v>31056.299940000001</v>
      </c>
      <c r="E45" s="20">
        <v>55614.03011</v>
      </c>
      <c r="F45" s="20">
        <v>66066.650970000002</v>
      </c>
      <c r="G45" s="20">
        <v>116490.35515999999</v>
      </c>
      <c r="H45" s="20">
        <v>119337.69704000001</v>
      </c>
      <c r="I45" s="20">
        <v>153851.41232</v>
      </c>
      <c r="J45" s="20">
        <v>194078.97954</v>
      </c>
      <c r="K45" s="20">
        <v>224155.76174000002</v>
      </c>
      <c r="L45" s="20">
        <v>230629.61764000001</v>
      </c>
    </row>
    <row r="46" spans="2:12" x14ac:dyDescent="0.2">
      <c r="B46" s="21" t="s">
        <v>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41745.729639999998</v>
      </c>
      <c r="J46" s="20">
        <v>69787.237219999995</v>
      </c>
      <c r="K46" s="20">
        <v>69853.741150000002</v>
      </c>
      <c r="L46" s="20">
        <v>69863.07836</v>
      </c>
    </row>
    <row r="47" spans="2:12" x14ac:dyDescent="0.2">
      <c r="B47" s="21" t="s">
        <v>11</v>
      </c>
      <c r="C47" s="20">
        <v>8921.6506700000009</v>
      </c>
      <c r="D47" s="20">
        <v>29325.153480000001</v>
      </c>
      <c r="E47" s="20">
        <v>8779.5043900000001</v>
      </c>
      <c r="F47" s="20">
        <v>8071.9502999999995</v>
      </c>
      <c r="G47" s="20">
        <v>57010.114609999997</v>
      </c>
      <c r="H47" s="20">
        <v>49862.296820000003</v>
      </c>
      <c r="I47" s="20">
        <v>75476.674480000001</v>
      </c>
      <c r="J47" s="20">
        <v>93392.022089999999</v>
      </c>
      <c r="K47" s="20">
        <v>146656.19997999998</v>
      </c>
      <c r="L47" s="20">
        <v>142148.63743999999</v>
      </c>
    </row>
    <row r="48" spans="2:12" ht="14.25" x14ac:dyDescent="0.2">
      <c r="B48" s="21" t="s">
        <v>60</v>
      </c>
      <c r="C48" s="20"/>
      <c r="D48" s="20"/>
      <c r="E48" s="20"/>
      <c r="F48" s="20"/>
      <c r="G48" s="20">
        <v>96020.605819999997</v>
      </c>
      <c r="H48" s="20">
        <v>98194.345600000001</v>
      </c>
      <c r="I48" s="20">
        <v>123897.28350000001</v>
      </c>
      <c r="J48" s="20">
        <v>82423.50963</v>
      </c>
      <c r="K48" s="20">
        <v>137944.90218</v>
      </c>
      <c r="L48" s="20">
        <v>98321.711500000005</v>
      </c>
    </row>
    <row r="49" spans="2:12" x14ac:dyDescent="0.2"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s="5" customFormat="1" x14ac:dyDescent="0.2">
      <c r="B50" s="17" t="s">
        <v>79</v>
      </c>
      <c r="C50" s="18">
        <v>269419.39455999999</v>
      </c>
      <c r="D50" s="18">
        <v>337381.12985000003</v>
      </c>
      <c r="E50" s="18">
        <v>437924.01517999999</v>
      </c>
      <c r="F50" s="18">
        <v>612909.85936</v>
      </c>
      <c r="G50" s="18">
        <v>725124.47773000004</v>
      </c>
      <c r="H50" s="18">
        <v>619348.58880000003</v>
      </c>
      <c r="I50" s="18">
        <f>SUM(I51:I55)</f>
        <v>837740.22675999999</v>
      </c>
      <c r="J50" s="18">
        <f>SUM(J51:J55)</f>
        <v>842824.95311999996</v>
      </c>
      <c r="K50" s="18">
        <f>SUM(K51:K55)</f>
        <v>1024760.4434</v>
      </c>
      <c r="L50" s="18">
        <f>SUM(L51:L55)</f>
        <v>1283215.42029</v>
      </c>
    </row>
    <row r="51" spans="2:12" x14ac:dyDescent="0.2">
      <c r="B51" s="21" t="s">
        <v>12</v>
      </c>
      <c r="C51" s="20">
        <v>189179.9</v>
      </c>
      <c r="D51" s="20">
        <v>239536.9</v>
      </c>
      <c r="E51" s="20">
        <v>262236.3</v>
      </c>
      <c r="F51" s="20">
        <v>341683.3</v>
      </c>
      <c r="G51" s="20">
        <v>534463.19999999995</v>
      </c>
      <c r="H51" s="20">
        <v>391759.5</v>
      </c>
      <c r="I51" s="20">
        <v>497848.5</v>
      </c>
      <c r="J51" s="20">
        <v>514891.9</v>
      </c>
      <c r="K51" s="20">
        <v>589805.6</v>
      </c>
      <c r="L51" s="20">
        <v>784880.64000000001</v>
      </c>
    </row>
    <row r="52" spans="2:12" x14ac:dyDescent="0.2">
      <c r="B52" s="21" t="s">
        <v>13</v>
      </c>
      <c r="C52" s="20">
        <v>17501.90681</v>
      </c>
      <c r="D52" s="20">
        <v>21956.68966</v>
      </c>
      <c r="E52" s="20">
        <v>94364.995840000003</v>
      </c>
      <c r="F52" s="20">
        <v>144916.83809</v>
      </c>
      <c r="G52" s="20">
        <v>10386.335130000001</v>
      </c>
      <c r="H52" s="20">
        <v>42598.555009999996</v>
      </c>
      <c r="I52" s="20">
        <v>37406.876389999998</v>
      </c>
      <c r="J52" s="20">
        <v>112210.9469</v>
      </c>
      <c r="K52" s="20">
        <v>155803.96531</v>
      </c>
      <c r="L52" s="20">
        <v>222298.90779999999</v>
      </c>
    </row>
    <row r="53" spans="2:12" x14ac:dyDescent="0.2">
      <c r="B53" s="21" t="s">
        <v>36</v>
      </c>
      <c r="C53" s="20"/>
      <c r="D53" s="20"/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/>
      <c r="L53" s="20"/>
    </row>
    <row r="54" spans="2:12" x14ac:dyDescent="0.2">
      <c r="B54" s="21" t="s">
        <v>14</v>
      </c>
      <c r="C54" s="20">
        <v>25620.19155</v>
      </c>
      <c r="D54" s="20">
        <v>27014.324940000002</v>
      </c>
      <c r="E54" s="20">
        <v>16624.213400000001</v>
      </c>
      <c r="F54" s="20">
        <v>63357.56624</v>
      </c>
      <c r="G54" s="20">
        <v>82942.709900000002</v>
      </c>
      <c r="H54" s="20">
        <v>35493.382869999994</v>
      </c>
      <c r="I54" s="20">
        <v>48973.67628</v>
      </c>
      <c r="J54" s="20">
        <v>64587.07402</v>
      </c>
      <c r="K54" s="20">
        <v>104241.32123999999</v>
      </c>
      <c r="L54" s="20">
        <v>165030.37886999999</v>
      </c>
    </row>
    <row r="55" spans="2:12" x14ac:dyDescent="0.2">
      <c r="B55" s="21" t="s">
        <v>15</v>
      </c>
      <c r="C55" s="20">
        <v>37117.396200000003</v>
      </c>
      <c r="D55" s="20">
        <v>48873.215250000001</v>
      </c>
      <c r="E55" s="20">
        <v>64698.505940000003</v>
      </c>
      <c r="F55" s="20">
        <v>62952.155030000002</v>
      </c>
      <c r="G55" s="20">
        <v>97332.232700000008</v>
      </c>
      <c r="H55" s="20">
        <v>149497.15091999999</v>
      </c>
      <c r="I55" s="20">
        <v>253511.17409000001</v>
      </c>
      <c r="J55" s="20">
        <v>151135.03219999999</v>
      </c>
      <c r="K55" s="20">
        <v>174909.55684999999</v>
      </c>
      <c r="L55" s="20">
        <v>111005.49361999999</v>
      </c>
    </row>
    <row r="56" spans="2:12" x14ac:dyDescent="0.2"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 s="5" customFormat="1" x14ac:dyDescent="0.2">
      <c r="B57" s="17" t="s">
        <v>80</v>
      </c>
      <c r="C57" s="18">
        <v>2575071.9916300001</v>
      </c>
      <c r="D57" s="18">
        <v>3418075.0076500005</v>
      </c>
      <c r="E57" s="18">
        <v>4402498.8892099997</v>
      </c>
      <c r="F57" s="18">
        <v>5950212.1763399998</v>
      </c>
      <c r="G57" s="18">
        <v>8100299.8768100012</v>
      </c>
      <c r="H57" s="18">
        <v>6424964.1336000003</v>
      </c>
      <c r="I57" s="18">
        <f>+I50+I34</f>
        <v>8475561.9334999993</v>
      </c>
      <c r="J57" s="18">
        <f>+J50+J34</f>
        <v>10565317.034560001</v>
      </c>
      <c r="K57" s="18">
        <f>+K50+K34</f>
        <v>13524837.305359999</v>
      </c>
      <c r="L57" s="18">
        <f>+L50+L34</f>
        <v>14771145.914840002</v>
      </c>
    </row>
    <row r="58" spans="2:12" x14ac:dyDescent="0.2">
      <c r="B58" s="21" t="s">
        <v>16</v>
      </c>
      <c r="C58" s="20">
        <v>48708.149279999998</v>
      </c>
      <c r="D58" s="20">
        <v>81406.10695999999</v>
      </c>
      <c r="E58" s="20">
        <v>51988.383119999999</v>
      </c>
      <c r="F58" s="20">
        <v>62605.799509999997</v>
      </c>
      <c r="G58" s="20">
        <v>78758.591280000008</v>
      </c>
      <c r="H58" s="20">
        <v>116479.38483</v>
      </c>
      <c r="I58" s="20">
        <v>147192.54837</v>
      </c>
      <c r="J58" s="20">
        <v>92362.99566</v>
      </c>
      <c r="K58" s="20">
        <v>152092.08340999999</v>
      </c>
      <c r="L58" s="20">
        <v>165190.79128</v>
      </c>
    </row>
    <row r="59" spans="2:12" x14ac:dyDescent="0.2">
      <c r="B59" s="21" t="s">
        <v>17</v>
      </c>
      <c r="C59" s="20">
        <v>5995591.2951600002</v>
      </c>
      <c r="D59" s="20">
        <v>7119251.1268299995</v>
      </c>
      <c r="E59" s="20">
        <v>8211542.4506400004</v>
      </c>
      <c r="F59" s="20">
        <v>10981077.519680001</v>
      </c>
      <c r="G59" s="20">
        <v>14062553.13085</v>
      </c>
      <c r="H59" s="20">
        <v>12960589.188100001</v>
      </c>
      <c r="I59" s="20">
        <v>15369975.073620001</v>
      </c>
      <c r="J59" s="20">
        <v>17996265.099440001</v>
      </c>
      <c r="K59" s="20">
        <v>21421575.875119999</v>
      </c>
      <c r="L59" s="20">
        <v>24690406.817710001</v>
      </c>
    </row>
    <row r="60" spans="2:12" x14ac:dyDescent="0.2"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 x14ac:dyDescent="0.2">
      <c r="B61" s="28" t="s">
        <v>81</v>
      </c>
      <c r="C61" s="29"/>
      <c r="D61" s="29"/>
      <c r="E61" s="29"/>
      <c r="F61" s="29"/>
      <c r="G61" s="29"/>
      <c r="H61" s="29"/>
      <c r="I61" s="29"/>
      <c r="J61" s="29"/>
      <c r="K61" s="29"/>
      <c r="L61" s="30"/>
    </row>
    <row r="62" spans="2:12" x14ac:dyDescent="0.2">
      <c r="B62" s="21" t="s">
        <v>18</v>
      </c>
      <c r="C62" s="20">
        <v>376490.01</v>
      </c>
      <c r="D62" s="20">
        <v>480812.43602999998</v>
      </c>
      <c r="E62" s="20">
        <v>579107.65185000002</v>
      </c>
      <c r="F62" s="20">
        <v>791891.49946000008</v>
      </c>
      <c r="G62" s="20">
        <v>1030463.0810700001</v>
      </c>
      <c r="H62" s="20">
        <v>790135.43570000003</v>
      </c>
      <c r="I62" s="20">
        <v>993525.74172000005</v>
      </c>
      <c r="J62" s="20">
        <v>1197007.15432</v>
      </c>
      <c r="K62" s="20">
        <v>1528265.8088800001</v>
      </c>
      <c r="L62" s="20">
        <v>932520.45961999998</v>
      </c>
    </row>
    <row r="63" spans="2:12" x14ac:dyDescent="0.2">
      <c r="B63" s="21" t="s">
        <v>37</v>
      </c>
      <c r="C63" s="20">
        <v>99646.941510000004</v>
      </c>
      <c r="D63" s="20">
        <v>138976.43900000001</v>
      </c>
      <c r="E63" s="20">
        <v>172380.58369999999</v>
      </c>
      <c r="F63" s="20">
        <v>238581.37921000001</v>
      </c>
      <c r="G63" s="20">
        <v>330996.11418000003</v>
      </c>
      <c r="H63" s="20">
        <v>155518.32377000002</v>
      </c>
      <c r="I63" s="20">
        <v>155077.35222</v>
      </c>
      <c r="J63" s="20">
        <v>221635.48175000001</v>
      </c>
      <c r="K63" s="20">
        <v>311292.45035</v>
      </c>
      <c r="L63" s="20">
        <v>197469.95110000001</v>
      </c>
    </row>
    <row r="64" spans="2:12" s="5" customFormat="1" x14ac:dyDescent="0.2">
      <c r="B64" s="17" t="s">
        <v>44</v>
      </c>
      <c r="C64" s="18">
        <v>276843.06848999998</v>
      </c>
      <c r="D64" s="18">
        <v>341835.99702999997</v>
      </c>
      <c r="E64" s="18">
        <v>406727.06815000006</v>
      </c>
      <c r="F64" s="18">
        <v>553310.12025000004</v>
      </c>
      <c r="G64" s="18">
        <v>699466.96689000004</v>
      </c>
      <c r="H64" s="18">
        <v>634617.11193000001</v>
      </c>
      <c r="I64" s="18">
        <f>+I62-I63</f>
        <v>838448.38950000005</v>
      </c>
      <c r="J64" s="18">
        <f>+J62-J63</f>
        <v>975371.67256999994</v>
      </c>
      <c r="K64" s="18">
        <f>+K62-K63</f>
        <v>1216973.3585300001</v>
      </c>
      <c r="L64" s="18">
        <f>+L62-L63</f>
        <v>735050.50851999992</v>
      </c>
    </row>
    <row r="65" spans="2:12" x14ac:dyDescent="0.2">
      <c r="B65" s="21" t="s">
        <v>19</v>
      </c>
      <c r="C65" s="20">
        <v>-26302.549859999999</v>
      </c>
      <c r="D65" s="20">
        <v>-51792.987450000001</v>
      </c>
      <c r="E65" s="20">
        <v>-151355.11566000001</v>
      </c>
      <c r="F65" s="20"/>
      <c r="G65" s="20"/>
      <c r="H65" s="20"/>
      <c r="I65" s="20"/>
      <c r="J65" s="20"/>
      <c r="K65" s="20"/>
      <c r="L65" s="20"/>
    </row>
    <row r="66" spans="2:12" x14ac:dyDescent="0.2">
      <c r="B66" s="21" t="s">
        <v>38</v>
      </c>
      <c r="C66" s="20">
        <v>-27288.148089999999</v>
      </c>
      <c r="D66" s="20">
        <v>-53163.520049999999</v>
      </c>
      <c r="E66" s="20">
        <v>-155661.23457</v>
      </c>
      <c r="F66" s="20"/>
      <c r="G66" s="20"/>
      <c r="H66" s="20"/>
      <c r="I66" s="20"/>
      <c r="J66" s="20"/>
      <c r="K66" s="20"/>
      <c r="L66" s="20"/>
    </row>
    <row r="67" spans="2:12" ht="14.25" x14ac:dyDescent="0.2">
      <c r="B67" s="21" t="s">
        <v>64</v>
      </c>
      <c r="C67" s="20"/>
      <c r="D67" s="20"/>
      <c r="E67" s="20"/>
      <c r="F67" s="20">
        <v>-24732.39761</v>
      </c>
      <c r="G67" s="20">
        <v>-0.32</v>
      </c>
      <c r="H67" s="20">
        <v>0</v>
      </c>
      <c r="I67" s="20"/>
      <c r="J67" s="20"/>
      <c r="K67" s="20"/>
      <c r="L67" s="20"/>
    </row>
    <row r="68" spans="2:12" x14ac:dyDescent="0.2">
      <c r="B68" s="17" t="s">
        <v>45</v>
      </c>
      <c r="C68" s="18">
        <v>277828.66671999998</v>
      </c>
      <c r="D68" s="18">
        <v>343206.52962999995</v>
      </c>
      <c r="E68" s="18">
        <v>411033.18706000003</v>
      </c>
      <c r="F68" s="18">
        <v>528577.72264000005</v>
      </c>
      <c r="G68" s="18">
        <v>699466.64689000009</v>
      </c>
      <c r="H68" s="18">
        <v>634617.11193000001</v>
      </c>
      <c r="I68" s="18">
        <f>+I64+I65+I66+I67</f>
        <v>838448.38950000005</v>
      </c>
      <c r="J68" s="18">
        <f>+J64+J65+J66+J67</f>
        <v>975371.67256999994</v>
      </c>
      <c r="K68" s="18">
        <f>+K64+K65+K66+K67</f>
        <v>1216973.3585300001</v>
      </c>
      <c r="L68" s="18">
        <f>+L64+L65+L66+L67</f>
        <v>735050.50851999992</v>
      </c>
    </row>
    <row r="69" spans="2:12" x14ac:dyDescent="0.2">
      <c r="B69" s="21" t="s">
        <v>56</v>
      </c>
      <c r="C69" s="20">
        <v>25500.138289999999</v>
      </c>
      <c r="D69" s="20">
        <v>31200.17974</v>
      </c>
      <c r="E69" s="20">
        <v>33229.806369999998</v>
      </c>
      <c r="F69" s="20">
        <v>68211.218340000007</v>
      </c>
      <c r="G69" s="20">
        <v>67419.308799999999</v>
      </c>
      <c r="H69" s="20">
        <v>73095.134909999993</v>
      </c>
      <c r="I69" s="20">
        <v>146443.79586000001</v>
      </c>
      <c r="J69" s="20">
        <v>237895.65547</v>
      </c>
      <c r="K69" s="20">
        <v>275171.76459999999</v>
      </c>
      <c r="L69" s="20">
        <v>312264.90852</v>
      </c>
    </row>
    <row r="70" spans="2:12" x14ac:dyDescent="0.2">
      <c r="B70" s="21" t="s">
        <v>39</v>
      </c>
      <c r="C70" s="20">
        <v>45418.038719999997</v>
      </c>
      <c r="D70" s="20">
        <v>61483.512840000003</v>
      </c>
      <c r="E70" s="20">
        <v>81096.768809999994</v>
      </c>
      <c r="F70" s="20">
        <v>134071.31331</v>
      </c>
      <c r="G70" s="20">
        <v>167709.28455000001</v>
      </c>
      <c r="H70" s="20">
        <v>188433.76234000002</v>
      </c>
      <c r="I70" s="20">
        <v>244925.42176</v>
      </c>
      <c r="J70" s="20">
        <v>396567.65334000002</v>
      </c>
      <c r="K70" s="20">
        <v>401976.36956999998</v>
      </c>
      <c r="L70" s="20">
        <v>468446.99498000002</v>
      </c>
    </row>
    <row r="71" spans="2:12" s="5" customFormat="1" x14ac:dyDescent="0.2">
      <c r="B71" s="17" t="s">
        <v>46</v>
      </c>
      <c r="C71" s="18">
        <v>257910.76628999994</v>
      </c>
      <c r="D71" s="18">
        <v>312923.19652999996</v>
      </c>
      <c r="E71" s="18">
        <v>363166.22462000005</v>
      </c>
      <c r="F71" s="18">
        <v>462717.62767000007</v>
      </c>
      <c r="G71" s="18">
        <v>599176.67114000011</v>
      </c>
      <c r="H71" s="18">
        <v>519278.48450000002</v>
      </c>
      <c r="I71" s="18">
        <f>+I68+I69-I70</f>
        <v>739966.76359999995</v>
      </c>
      <c r="J71" s="18">
        <f>+J68+J69-J70</f>
        <v>816699.67470000009</v>
      </c>
      <c r="K71" s="18">
        <f>+K68+K69-K70</f>
        <v>1090168.7535600001</v>
      </c>
      <c r="L71" s="18">
        <f>+L68+L69-L70</f>
        <v>578868.42206000001</v>
      </c>
    </row>
    <row r="72" spans="2:12" x14ac:dyDescent="0.2">
      <c r="B72" s="21" t="s">
        <v>20</v>
      </c>
      <c r="C72" s="20">
        <v>53871.792650000003</v>
      </c>
      <c r="D72" s="20">
        <v>84967.940900000001</v>
      </c>
      <c r="E72" s="20">
        <v>111130.0646</v>
      </c>
      <c r="F72" s="20">
        <v>148182.3285</v>
      </c>
      <c r="G72" s="20">
        <v>156689.45321000001</v>
      </c>
      <c r="H72" s="20">
        <v>121589.58572</v>
      </c>
      <c r="I72" s="20">
        <v>134995.13563999999</v>
      </c>
      <c r="J72" s="20">
        <v>177105.36782000001</v>
      </c>
      <c r="K72" s="20">
        <v>159998.71038999999</v>
      </c>
      <c r="L72" s="20">
        <v>110078.90407</v>
      </c>
    </row>
    <row r="73" spans="2:12" x14ac:dyDescent="0.2">
      <c r="B73" s="21" t="s">
        <v>21</v>
      </c>
      <c r="C73" s="20">
        <v>9788.2156300000006</v>
      </c>
      <c r="D73" s="20">
        <v>11186.64493</v>
      </c>
      <c r="E73" s="20">
        <v>11030.139359999999</v>
      </c>
      <c r="F73" s="20">
        <v>16832.542890000001</v>
      </c>
      <c r="G73" s="20">
        <v>20599.33124</v>
      </c>
      <c r="H73" s="20">
        <v>16698.58628</v>
      </c>
      <c r="I73" s="20">
        <v>20246.632839999998</v>
      </c>
      <c r="J73" s="20">
        <v>25349.431639999999</v>
      </c>
      <c r="K73" s="20">
        <v>35576.391040000002</v>
      </c>
      <c r="L73" s="20">
        <v>20492.501550000001</v>
      </c>
    </row>
    <row r="74" spans="2:12" s="5" customFormat="1" x14ac:dyDescent="0.2">
      <c r="B74" s="17" t="s">
        <v>47</v>
      </c>
      <c r="C74" s="18">
        <v>301994.34330999997</v>
      </c>
      <c r="D74" s="18">
        <v>386704.49249999993</v>
      </c>
      <c r="E74" s="18">
        <v>463266.14986000006</v>
      </c>
      <c r="F74" s="18">
        <v>594067.4132800001</v>
      </c>
      <c r="G74" s="18">
        <v>735266.7931100002</v>
      </c>
      <c r="H74" s="18">
        <v>624169.48393999995</v>
      </c>
      <c r="I74" s="18">
        <f>+I71+I72-I73</f>
        <v>854715.26639999996</v>
      </c>
      <c r="J74" s="18">
        <f>+J71+J72-J73</f>
        <v>968455.61088000017</v>
      </c>
      <c r="K74" s="18">
        <f>+K71+K72-K73</f>
        <v>1214591.0729100001</v>
      </c>
      <c r="L74" s="18">
        <f>+L71+L72-L73</f>
        <v>668454.82458000001</v>
      </c>
    </row>
    <row r="75" spans="2:12" x14ac:dyDescent="0.2">
      <c r="B75" s="21" t="s">
        <v>22</v>
      </c>
      <c r="C75" s="20">
        <v>250738.89431</v>
      </c>
      <c r="D75" s="20">
        <v>326404.19626999996</v>
      </c>
      <c r="E75" s="20">
        <v>377729.94689000002</v>
      </c>
      <c r="F75" s="20">
        <v>498580.47792999999</v>
      </c>
      <c r="G75" s="20">
        <v>615281.72707000002</v>
      </c>
      <c r="H75" s="20">
        <v>489919.24170000001</v>
      </c>
      <c r="I75" s="20">
        <v>639346.40853999997</v>
      </c>
      <c r="J75" s="20">
        <v>770197.54732999997</v>
      </c>
      <c r="K75" s="20">
        <v>1014417.2025700001</v>
      </c>
      <c r="L75" s="20">
        <v>538002.36029999994</v>
      </c>
    </row>
    <row r="76" spans="2:12" s="5" customFormat="1" x14ac:dyDescent="0.2">
      <c r="B76" s="17" t="s">
        <v>48</v>
      </c>
      <c r="C76" s="18">
        <v>51255.448999999964</v>
      </c>
      <c r="D76" s="18">
        <v>60300.296229999978</v>
      </c>
      <c r="E76" s="18">
        <v>85536.202970000042</v>
      </c>
      <c r="F76" s="18">
        <v>95486.935350000102</v>
      </c>
      <c r="G76" s="18">
        <v>119985.06604000018</v>
      </c>
      <c r="H76" s="18">
        <v>134250.24223999993</v>
      </c>
      <c r="I76" s="18">
        <f>+I74-I75</f>
        <v>215368.85785999999</v>
      </c>
      <c r="J76" s="18">
        <f>+J74-J75</f>
        <v>198258.0635500002</v>
      </c>
      <c r="K76" s="18">
        <f>+K74-K75</f>
        <v>200173.87034000002</v>
      </c>
      <c r="L76" s="18">
        <f>+L74-L75</f>
        <v>130452.46428000007</v>
      </c>
    </row>
    <row r="77" spans="2:12" x14ac:dyDescent="0.2">
      <c r="B77" s="21" t="s">
        <v>23</v>
      </c>
      <c r="C77" s="20">
        <v>11337.728999999999</v>
      </c>
      <c r="D77" s="20">
        <v>12155.674000000001</v>
      </c>
      <c r="E77" s="20">
        <v>17917.179</v>
      </c>
      <c r="F77" s="20">
        <v>17581.991999999998</v>
      </c>
      <c r="G77" s="20">
        <v>22373.45</v>
      </c>
      <c r="H77" s="20">
        <v>19907.818360000001</v>
      </c>
      <c r="I77" s="20">
        <v>31486.129970000002</v>
      </c>
      <c r="J77" s="20">
        <v>49100.861019999997</v>
      </c>
      <c r="K77" s="20">
        <v>69465.255010000008</v>
      </c>
      <c r="L77" s="20">
        <v>19680.328549999998</v>
      </c>
    </row>
    <row r="78" spans="2:12" s="5" customFormat="1" x14ac:dyDescent="0.2">
      <c r="B78" s="17" t="s">
        <v>49</v>
      </c>
      <c r="C78" s="18">
        <v>39917.72</v>
      </c>
      <c r="D78" s="18">
        <v>48144.622229999979</v>
      </c>
      <c r="E78" s="18">
        <v>67619.023970000038</v>
      </c>
      <c r="F78" s="18">
        <v>77904.943350000103</v>
      </c>
      <c r="G78" s="18">
        <v>97611.616040000183</v>
      </c>
      <c r="H78" s="18">
        <v>114342.42387999993</v>
      </c>
      <c r="I78" s="18">
        <f>+I76-I77</f>
        <v>183882.72788999998</v>
      </c>
      <c r="J78" s="18">
        <f>+J76-J77</f>
        <v>149157.20253000018</v>
      </c>
      <c r="K78" s="18">
        <f>+K76-K77</f>
        <v>130708.61533000002</v>
      </c>
      <c r="L78" s="18">
        <f>+L76-L77</f>
        <v>110772.13573000007</v>
      </c>
    </row>
    <row r="79" spans="2:12" ht="14.25" x14ac:dyDescent="0.2">
      <c r="B79" s="21" t="s">
        <v>69</v>
      </c>
      <c r="C79" s="20"/>
      <c r="D79" s="20"/>
      <c r="E79" s="20"/>
      <c r="F79" s="20">
        <v>-202275.67241999999</v>
      </c>
      <c r="G79" s="20">
        <v>3348.63715</v>
      </c>
      <c r="H79" s="20">
        <v>-10153.96992</v>
      </c>
      <c r="I79" s="20">
        <v>-23501.113309999997</v>
      </c>
      <c r="J79" s="20">
        <v>142.27823000000001</v>
      </c>
      <c r="K79" s="20">
        <v>210.09902</v>
      </c>
      <c r="L79" s="20">
        <v>24.42989</v>
      </c>
    </row>
    <row r="80" spans="2:12" ht="14.25" x14ac:dyDescent="0.2">
      <c r="B80" s="21" t="s">
        <v>70</v>
      </c>
      <c r="C80" s="20"/>
      <c r="D80" s="20"/>
      <c r="E80" s="20"/>
      <c r="F80" s="20">
        <v>187173.21855000002</v>
      </c>
      <c r="G80" s="20">
        <v>-2314.41048</v>
      </c>
      <c r="H80" s="20">
        <v>10097.038199999999</v>
      </c>
      <c r="I80" s="20">
        <v>24282.396109999998</v>
      </c>
      <c r="J80" s="20">
        <v>-69.807630000000003</v>
      </c>
      <c r="K80" s="20">
        <v>-22.854590000000002</v>
      </c>
      <c r="L80" s="20">
        <v>-2.8144800000000001</v>
      </c>
    </row>
    <row r="81" spans="2:14" s="5" customFormat="1" x14ac:dyDescent="0.2">
      <c r="B81" s="17" t="s">
        <v>55</v>
      </c>
      <c r="C81" s="18"/>
      <c r="D81" s="18"/>
      <c r="E81" s="18"/>
      <c r="F81" s="18">
        <v>62802.489480000135</v>
      </c>
      <c r="G81" s="18">
        <v>98645.842710000172</v>
      </c>
      <c r="H81" s="18">
        <v>114285.49215999992</v>
      </c>
      <c r="I81" s="18">
        <f>+I78+I79+I80</f>
        <v>184664.01069</v>
      </c>
      <c r="J81" s="18">
        <f>+J78+J79+J80</f>
        <v>149229.67313000018</v>
      </c>
      <c r="K81" s="18">
        <f>+K78+K79+K80</f>
        <v>130895.85976000001</v>
      </c>
      <c r="L81" s="18">
        <f>+L78+L79+L80</f>
        <v>110793.75114000007</v>
      </c>
    </row>
    <row r="82" spans="2:14" x14ac:dyDescent="0.2">
      <c r="B82" s="21" t="s">
        <v>40</v>
      </c>
      <c r="C82" s="20">
        <v>145.24719999999999</v>
      </c>
      <c r="D82" s="20">
        <v>223.44877</v>
      </c>
      <c r="E82" s="20">
        <v>23.52758</v>
      </c>
      <c r="F82" s="20">
        <v>37.504800000000003</v>
      </c>
      <c r="G82" s="20">
        <v>1242.54546</v>
      </c>
      <c r="H82" s="20">
        <v>417.75877000000003</v>
      </c>
      <c r="I82" s="20">
        <v>250.98878999999999</v>
      </c>
      <c r="J82" s="20">
        <v>1327.3360700000001</v>
      </c>
      <c r="K82" s="20">
        <v>38959.984340000003</v>
      </c>
      <c r="L82" s="20">
        <v>18.34479</v>
      </c>
    </row>
    <row r="83" spans="2:14" x14ac:dyDescent="0.2">
      <c r="B83" s="21" t="s">
        <v>24</v>
      </c>
      <c r="C83" s="20"/>
      <c r="D83" s="20"/>
      <c r="E83" s="20">
        <v>0</v>
      </c>
      <c r="F83" s="20">
        <v>0</v>
      </c>
      <c r="G83" s="20">
        <v>6.2559700000000005</v>
      </c>
      <c r="H83" s="20">
        <v>0</v>
      </c>
      <c r="I83" s="20"/>
      <c r="J83" s="20"/>
      <c r="K83" s="20"/>
      <c r="L83" s="20"/>
    </row>
    <row r="84" spans="2:14" s="5" customFormat="1" x14ac:dyDescent="0.2">
      <c r="B84" s="17" t="s">
        <v>50</v>
      </c>
      <c r="C84" s="18">
        <v>40062.967199999963</v>
      </c>
      <c r="D84" s="18">
        <v>48368.070999999982</v>
      </c>
      <c r="E84" s="18">
        <v>67642.551550000033</v>
      </c>
      <c r="F84" s="18">
        <v>62839.994280000137</v>
      </c>
      <c r="G84" s="18">
        <v>99882.132200000167</v>
      </c>
      <c r="H84" s="18">
        <v>114703.25092999992</v>
      </c>
      <c r="I84" s="18">
        <f>+I81+I82-I83</f>
        <v>184914.99948</v>
      </c>
      <c r="J84" s="18">
        <f>+J81+J82-J83</f>
        <v>150557.00920000018</v>
      </c>
      <c r="K84" s="18">
        <f>+K81+K82-K83</f>
        <v>169855.84410000002</v>
      </c>
      <c r="L84" s="18">
        <f>+L81+L82-L83</f>
        <v>110812.09593000007</v>
      </c>
    </row>
    <row r="85" spans="2:14" x14ac:dyDescent="0.2">
      <c r="B85" s="21" t="s">
        <v>26</v>
      </c>
      <c r="C85" s="20">
        <v>200.37773000000001</v>
      </c>
      <c r="D85" s="20">
        <v>422.20418000000001</v>
      </c>
      <c r="E85" s="20">
        <v>568.62366999999995</v>
      </c>
      <c r="F85" s="20">
        <v>511.19200000000001</v>
      </c>
      <c r="G85" s="20">
        <v>462.45934</v>
      </c>
      <c r="H85" s="20">
        <v>526.01836000000003</v>
      </c>
      <c r="I85" s="20">
        <v>5534.76307</v>
      </c>
      <c r="J85" s="20">
        <v>1520.36221</v>
      </c>
      <c r="K85" s="20">
        <v>6460.3403899999994</v>
      </c>
      <c r="L85" s="20">
        <v>974.93345999999997</v>
      </c>
    </row>
    <row r="86" spans="2:14" x14ac:dyDescent="0.2">
      <c r="B86" s="21" t="s">
        <v>27</v>
      </c>
      <c r="C86" s="20">
        <v>454.35106999999999</v>
      </c>
      <c r="D86" s="20">
        <v>952.73739999999998</v>
      </c>
      <c r="E86" s="20">
        <v>615.4923</v>
      </c>
      <c r="F86" s="20">
        <v>637.70703000000003</v>
      </c>
      <c r="G86" s="20">
        <v>925.52791000000002</v>
      </c>
      <c r="H86" s="20">
        <v>1433.8513500000001</v>
      </c>
      <c r="I86" s="20">
        <v>1395.1691000000001</v>
      </c>
      <c r="J86" s="20">
        <v>943.08753999999999</v>
      </c>
      <c r="K86" s="20">
        <v>1407.3759700000001</v>
      </c>
      <c r="L86" s="20">
        <v>782.28408999999999</v>
      </c>
      <c r="N86" s="9"/>
    </row>
    <row r="87" spans="2:14" s="5" customFormat="1" x14ac:dyDescent="0.2">
      <c r="B87" s="24" t="s">
        <v>51</v>
      </c>
      <c r="C87" s="25">
        <v>39808.993859999966</v>
      </c>
      <c r="D87" s="25">
        <v>47837.537779999984</v>
      </c>
      <c r="E87" s="25">
        <v>67595.682920000036</v>
      </c>
      <c r="F87" s="25">
        <v>62713.479250000142</v>
      </c>
      <c r="G87" s="25">
        <v>99419.063630000164</v>
      </c>
      <c r="H87" s="25">
        <v>113795.41793999993</v>
      </c>
      <c r="I87" s="25">
        <f>+I84+I85-I86</f>
        <v>189054.59344999999</v>
      </c>
      <c r="J87" s="25">
        <f>+J84+J85-J86</f>
        <v>151134.28387000016</v>
      </c>
      <c r="K87" s="25">
        <f>+K84+K85-K86</f>
        <v>174908.80852000002</v>
      </c>
      <c r="L87" s="25">
        <f>+L84+L85-L86</f>
        <v>111004.74530000007</v>
      </c>
      <c r="M87" s="7"/>
      <c r="N87" s="7"/>
    </row>
    <row r="88" spans="2:14" s="1" customFormat="1" x14ac:dyDescent="0.2">
      <c r="B88" s="26" t="s">
        <v>65</v>
      </c>
      <c r="N88" s="10"/>
    </row>
    <row r="89" spans="2:14" s="1" customFormat="1" x14ac:dyDescent="0.2">
      <c r="B89" s="26" t="s">
        <v>75</v>
      </c>
      <c r="L89" s="8"/>
    </row>
    <row r="90" spans="2:14" s="1" customFormat="1" x14ac:dyDescent="0.2">
      <c r="B90" s="27" t="s">
        <v>71</v>
      </c>
    </row>
    <row r="91" spans="2:14" hidden="1" x14ac:dyDescent="0.2">
      <c r="B91" s="27" t="s">
        <v>72</v>
      </c>
    </row>
    <row r="92" spans="2:14" x14ac:dyDescent="0.2">
      <c r="B92" s="27" t="s">
        <v>73</v>
      </c>
    </row>
    <row r="93" spans="2:14" x14ac:dyDescent="0.2">
      <c r="B93" s="27" t="s">
        <v>74</v>
      </c>
    </row>
    <row r="94" spans="2:14" x14ac:dyDescent="0.2">
      <c r="B94" s="27" t="s">
        <v>66</v>
      </c>
    </row>
    <row r="95" spans="2:14" x14ac:dyDescent="0.2">
      <c r="B95" s="27" t="s">
        <v>67</v>
      </c>
    </row>
    <row r="96" spans="2:14" x14ac:dyDescent="0.2">
      <c r="B96" s="27" t="s">
        <v>68</v>
      </c>
    </row>
    <row r="97" spans="2:2" x14ac:dyDescent="0.2">
      <c r="B97" s="27" t="s">
        <v>82</v>
      </c>
    </row>
  </sheetData>
  <phoneticPr fontId="0" type="noConversion"/>
  <pageMargins left="0.75" right="0.75" top="1" bottom="1" header="0" footer="0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70703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Max A. Bairon Beltran</cp:lastModifiedBy>
  <dcterms:created xsi:type="dcterms:W3CDTF">2003-06-12T13:44:19Z</dcterms:created>
  <dcterms:modified xsi:type="dcterms:W3CDTF">2021-08-17T17:31:29Z</dcterms:modified>
</cp:coreProperties>
</file>