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75" windowWidth="27720" windowHeight="8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61" i="1" l="1"/>
  <c r="T65" i="1"/>
  <c r="T68" i="1"/>
  <c r="T71" i="1" s="1"/>
  <c r="T73" i="1" s="1"/>
  <c r="T75" i="1" s="1"/>
  <c r="T78" i="1" s="1"/>
  <c r="T81" i="1" s="1"/>
  <c r="T84" i="1" s="1"/>
  <c r="T47" i="1"/>
  <c r="T30" i="1"/>
  <c r="T29" i="1" s="1"/>
  <c r="T54" i="1" s="1"/>
  <c r="T16" i="1"/>
  <c r="T15" i="1" s="1"/>
  <c r="T12" i="1" s="1"/>
  <c r="S61" i="1"/>
  <c r="S65" i="1"/>
  <c r="S68" i="1"/>
  <c r="S71" i="1" s="1"/>
  <c r="S73" i="1" s="1"/>
  <c r="S75" i="1" s="1"/>
  <c r="S78" i="1" s="1"/>
  <c r="S81" i="1" s="1"/>
  <c r="S84" i="1" s="1"/>
  <c r="S47" i="1"/>
  <c r="S30" i="1"/>
  <c r="S29" i="1" s="1"/>
  <c r="S54" i="1" s="1"/>
  <c r="S16" i="1"/>
  <c r="S15" i="1"/>
  <c r="S12" i="1" s="1"/>
  <c r="R61" i="1"/>
  <c r="R65" i="1"/>
  <c r="R68" i="1" s="1"/>
  <c r="R71" i="1" s="1"/>
  <c r="R73" i="1" s="1"/>
  <c r="R75" i="1" s="1"/>
  <c r="R78" i="1" s="1"/>
  <c r="R81" i="1" s="1"/>
  <c r="R84" i="1" s="1"/>
  <c r="R47" i="1"/>
  <c r="R30" i="1"/>
  <c r="R29" i="1" s="1"/>
  <c r="R16" i="1"/>
  <c r="R15" i="1" s="1"/>
  <c r="R12" i="1" s="1"/>
  <c r="Q61" i="1"/>
  <c r="Q65" i="1"/>
  <c r="Q68" i="1" s="1"/>
  <c r="Q71" i="1" s="1"/>
  <c r="Q73" i="1" s="1"/>
  <c r="Q75" i="1" s="1"/>
  <c r="Q78" i="1" s="1"/>
  <c r="Q81" i="1" s="1"/>
  <c r="Q84" i="1" s="1"/>
  <c r="Q47" i="1"/>
  <c r="Q30" i="1"/>
  <c r="Q29" i="1"/>
  <c r="Q16" i="1"/>
  <c r="Q15" i="1" s="1"/>
  <c r="Q12" i="1" s="1"/>
  <c r="Q54" i="1" l="1"/>
  <c r="R54" i="1"/>
</calcChain>
</file>

<file path=xl/sharedStrings.xml><?xml version="1.0" encoding="utf-8"?>
<sst xmlns="http://schemas.openxmlformats.org/spreadsheetml/2006/main" count="85" uniqueCount="85">
  <si>
    <t>Disponibilidades</t>
  </si>
  <si>
    <t>Inversiones Temporarias</t>
  </si>
  <si>
    <t>Cartera</t>
  </si>
  <si>
    <t>Bienes Realizables</t>
  </si>
  <si>
    <t>Inversiones Permanentes</t>
  </si>
  <si>
    <t>Otros Activos</t>
  </si>
  <si>
    <t>Previsiones</t>
  </si>
  <si>
    <t>Obligaciones Subordinadas</t>
  </si>
  <si>
    <t>Capital Social</t>
  </si>
  <si>
    <t>Aportes No Capitalizados</t>
  </si>
  <si>
    <t>Reservas</t>
  </si>
  <si>
    <t>Resultados Acumulados</t>
  </si>
  <si>
    <t>Cuentas Contingentes Deudoras</t>
  </si>
  <si>
    <t>Cuentas de Orden Deudoras</t>
  </si>
  <si>
    <t>Obligaciones con el Público</t>
  </si>
  <si>
    <t>Obligaciones con Instituciones Fiscales</t>
  </si>
  <si>
    <t>Otras Cuentas por Pagar</t>
  </si>
  <si>
    <t>(+) Ingresos financieros</t>
  </si>
  <si>
    <t>(-) Otros gastos operativos</t>
  </si>
  <si>
    <t>(-) Gastos de administración</t>
  </si>
  <si>
    <t>(-) Impuesto sobre las utilidades de las empresas</t>
  </si>
  <si>
    <t>ACTIVO</t>
  </si>
  <si>
    <t>PASIVO</t>
  </si>
  <si>
    <t>PATRIMONIO</t>
  </si>
  <si>
    <t>PASIVO Y PATRIMONIO</t>
  </si>
  <si>
    <t xml:space="preserve">  Cartera Bruta</t>
  </si>
  <si>
    <t xml:space="preserve">(En millones de bolivianos) </t>
  </si>
  <si>
    <t>ESTADO DE SITUACIÓN PATRIMONIAL</t>
  </si>
  <si>
    <t xml:space="preserve">  Productos Devengados por Cobrar Cartera</t>
  </si>
  <si>
    <t xml:space="preserve">  (Previsión para Incobrabilidad de Cartera)</t>
  </si>
  <si>
    <t>Otras Cuentas por Cobrar</t>
  </si>
  <si>
    <t>Bienes de Uso</t>
  </si>
  <si>
    <t xml:space="preserve">   Obligaciones con el Público a la Vista</t>
  </si>
  <si>
    <t xml:space="preserve">   Obligaciones con el Público por Cuentas de Ahorros</t>
  </si>
  <si>
    <t xml:space="preserve">   Obligaciones con el Público a Plazo</t>
  </si>
  <si>
    <t xml:space="preserve">     Depósitos a Plazo Fijo</t>
  </si>
  <si>
    <t>Títulos Valores en Circulación</t>
  </si>
  <si>
    <t>Ajustes al Patrimonio</t>
  </si>
  <si>
    <t>ESTADO DE GANANCIAS Y PÉRDIDAS</t>
  </si>
  <si>
    <t>PARTIDA CONTABLE</t>
  </si>
  <si>
    <t>(-) Gastos financieros</t>
  </si>
  <si>
    <t xml:space="preserve">  (=) Resultado Financiero Bruto</t>
  </si>
  <si>
    <t>(+) Abonos por ajustes por inflación</t>
  </si>
  <si>
    <t>(-) Cargos por ajustes por inflación</t>
  </si>
  <si>
    <t>(+) Recuperaciones de activos financieros</t>
  </si>
  <si>
    <t xml:space="preserve">  (=) Resultado Financiero Antes de Incobrables</t>
  </si>
  <si>
    <t>(-) Cargos por incobrabilidad y desvalorización de activos financieros</t>
  </si>
  <si>
    <t xml:space="preserve">  (=) Resultado Financiero Después de Incobrables</t>
  </si>
  <si>
    <t>(+) Otros Ingresos operativos</t>
  </si>
  <si>
    <t xml:space="preserve">  (=) Resultado de Operación Bruto</t>
  </si>
  <si>
    <t xml:space="preserve">  (=) Resultado de Operación Neto Antes del IUE</t>
  </si>
  <si>
    <t xml:space="preserve">  (=) Resultado de Operación Neto Después del IUE</t>
  </si>
  <si>
    <t xml:space="preserve">     Otras Obligaciones con el Público a Plazo</t>
  </si>
  <si>
    <t>Obligaciones con Bancos y Entidades de Financiamiento</t>
  </si>
  <si>
    <t>Obligaciones con Empresas con Participación Estatal</t>
  </si>
  <si>
    <t xml:space="preserve">    Cartera con Atraso hasta 30 días (2)</t>
  </si>
  <si>
    <t>(2) A partir de enero de 2004, la cartera con atraso hasta 30 días se registra en cartera vigente y cartera reprogramada o reestructurada vigente. Asimismo la cartera vigente incluye la cartera reprogramada y reestructurada vigente, la cartera vencida incluye la cartera reprogramada y reestructurada vencida, y la cartera en ejecución incluye la cartera reprogramada y reestructurada en ejecución. y a partir de la gestión 2002 su valor es cero.</t>
  </si>
  <si>
    <t xml:space="preserve">   Obligaciones con el Público Restringidas</t>
  </si>
  <si>
    <t xml:space="preserve">   Cargos Devengados por Pagar Obligaciones con el Público</t>
  </si>
  <si>
    <t>(1) Incluye cartera vigente y cartera reprogramada o restructurada vigente</t>
  </si>
  <si>
    <t>(2) Incluye cartera vencida y cartera reprogramada o restructurada vencida</t>
  </si>
  <si>
    <t>(3) Incluye cartera en ejecución y cartera reprogramada o restructurada en ejecución</t>
  </si>
  <si>
    <t>(4) A partir del año 2005, incluye obligaciones con el público a plazo fijo con anotación de cuenta</t>
  </si>
  <si>
    <t>Cuadro Nº 7.03.01</t>
  </si>
  <si>
    <t xml:space="preserve">   Obligaciones con el Público a Plazo Fijo con Anotación de Cuenta </t>
  </si>
  <si>
    <t>(4) A partir del año 2008, incluye abonos/cargos por diferencia de cambio y mantenimiento de valor</t>
  </si>
  <si>
    <t>(5) A partir del año 2008, el cálculo solamente contempla (+/-) ajuste contable por inflación y no presenta por separado abonos/cargos por ajuste de inflación.</t>
  </si>
  <si>
    <t>(6) A Junio 2014. Por D.S. 1842 del 18 de Diciembre de 2013, el Sistema Bancario a partir de Julio 2014 se separa en Bancos Múltiples y Bancos PYME.</t>
  </si>
  <si>
    <t>BOLIVIA: ESTADOS FINANCIEROS DEL SISTEMA BANCARIO, 2005 - 2014</t>
  </si>
  <si>
    <r>
      <t xml:space="preserve">(+) Abonos por diferencia de cambio y mantenimiento de valor </t>
    </r>
    <r>
      <rPr>
        <vertAlign val="superscript"/>
        <sz val="9"/>
        <rFont val="Arial"/>
        <family val="2"/>
      </rPr>
      <t>(4)</t>
    </r>
  </si>
  <si>
    <r>
      <t xml:space="preserve">(-) Cargos por diferencia de cambio y mantenimiento de valor </t>
    </r>
    <r>
      <rPr>
        <vertAlign val="superscript"/>
        <sz val="9"/>
        <rFont val="Arial"/>
        <family val="2"/>
      </rPr>
      <t>(4)</t>
    </r>
  </si>
  <si>
    <r>
      <rPr>
        <b/>
        <vertAlign val="superscript"/>
        <sz val="9"/>
        <color indexed="18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después de ajuste por diferencia de cambio y mantenimiento de valor</t>
    </r>
  </si>
  <si>
    <r>
      <t>(+/-)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Efecto del IUE sobre resultados extraordinarios</t>
    </r>
  </si>
  <si>
    <r>
      <rPr>
        <b/>
        <vertAlign val="superscript"/>
        <sz val="10"/>
        <color indexed="18"/>
        <rFont val="Arial"/>
        <family val="2"/>
      </rPr>
      <t xml:space="preserve">  </t>
    </r>
    <r>
      <rPr>
        <b/>
        <sz val="10"/>
        <rFont val="Arial"/>
        <family val="2"/>
      </rPr>
      <t>(=)</t>
    </r>
    <r>
      <rPr>
        <b/>
        <sz val="10"/>
        <color indexed="18"/>
        <rFont val="Arial"/>
        <family val="2"/>
      </rPr>
      <t xml:space="preserve"> </t>
    </r>
    <r>
      <rPr>
        <b/>
        <sz val="10"/>
        <rFont val="Arial"/>
        <family val="2"/>
      </rPr>
      <t>Resultado de la Gestión</t>
    </r>
  </si>
  <si>
    <r>
      <t>(+/-)</t>
    </r>
    <r>
      <rPr>
        <sz val="9"/>
        <rFont val="Arial"/>
        <family val="2"/>
      </rPr>
      <t xml:space="preserve"> Ingresos (gastos) de gestiones anteriores</t>
    </r>
  </si>
  <si>
    <t>(+/-) Ingresos (gastos) extraordinarios</t>
  </si>
  <si>
    <t>(+/-) Efecto del IUE sobre resultados de ejercicios anteriores</t>
  </si>
  <si>
    <r>
      <t xml:space="preserve"> </t>
    </r>
    <r>
      <rPr>
        <b/>
        <sz val="10"/>
        <rFont val="Arial"/>
        <family val="2"/>
      </rPr>
      <t xml:space="preserve"> (=)</t>
    </r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sz val="10"/>
        <rFont val="Arial"/>
        <family val="2"/>
      </rPr>
      <t>Resultado Neto del Ejercicio</t>
    </r>
  </si>
  <si>
    <t>Fuente: Autoridad de Supervisión del Sistema Financiero</t>
  </si>
  <si>
    <t xml:space="preserve">              Instituto Nacional de Estadística</t>
  </si>
  <si>
    <r>
      <t xml:space="preserve">    Cartera Vigente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(1)</t>
    </r>
  </si>
  <si>
    <r>
      <t xml:space="preserve">    Cartera Vencida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</si>
  <si>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</si>
  <si>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(+/-) Ajuste contable por efecto de la inflación </t>
    </r>
    <r>
      <rPr>
        <vertAlign val="superscript"/>
        <sz val="10"/>
        <rFont val="Arial"/>
        <family val="2"/>
      </rPr>
      <t>(5)</t>
    </r>
  </si>
  <si>
    <r>
      <t>2014</t>
    </r>
    <r>
      <rPr>
        <b/>
        <vertAlign val="superscript"/>
        <sz val="10"/>
        <color theme="0"/>
        <rFont val="Arial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</si>
</sst>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B_s_._-;_-* #,##0.00\ _B_s_.\-;_-* &quot;-&quot;??\ _B_s_._-;_-@_-"/>
    <numFmt numFmtId="165" formatCode="_(* #,##0_);_(* \(#,##0\);_(* &quot; &quot;_);_(@_)"/>
  </numFmts>
  <fonts count="22" x14ac:knownFonts="1">
    <font>
      <sz val="10"/>
      <name val="Garamond"/>
    </font>
    <font>
      <sz val="10"/>
      <name val="Garamond"/>
      <family val="1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color indexed="18"/>
      <name val="Garamond"/>
      <family val="1"/>
    </font>
    <font>
      <b/>
      <sz val="10"/>
      <color indexed="18"/>
      <name val="Garamond"/>
      <family val="1"/>
    </font>
    <font>
      <vertAlign val="superscript"/>
      <sz val="10"/>
      <color indexed="18"/>
      <name val="Arial"/>
      <family val="2"/>
    </font>
    <font>
      <b/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9"/>
      <color indexed="18"/>
      <name val="Arial"/>
      <family val="2"/>
    </font>
    <font>
      <b/>
      <vertAlign val="superscript"/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0" xfId="0" applyFill="1"/>
    <xf numFmtId="3" fontId="4" fillId="0" borderId="0" xfId="0" applyNumberFormat="1" applyFont="1" applyFill="1" applyBorder="1"/>
    <xf numFmtId="0" fontId="5" fillId="0" borderId="0" xfId="0" applyFont="1" applyFill="1"/>
    <xf numFmtId="3" fontId="3" fillId="0" borderId="0" xfId="0" applyNumberFormat="1" applyFont="1" applyFill="1" applyBorder="1"/>
    <xf numFmtId="0" fontId="5" fillId="0" borderId="0" xfId="0" applyFont="1" applyFill="1" applyAlignment="1">
      <alignment vertical="center"/>
    </xf>
    <xf numFmtId="37" fontId="0" fillId="0" borderId="0" xfId="0" applyNumberFormat="1" applyFill="1"/>
    <xf numFmtId="0" fontId="6" fillId="0" borderId="0" xfId="0" applyFont="1" applyFill="1"/>
    <xf numFmtId="37" fontId="3" fillId="0" borderId="0" xfId="0" applyNumberFormat="1" applyFont="1" applyFill="1" applyBorder="1"/>
    <xf numFmtId="0" fontId="5" fillId="0" borderId="0" xfId="0" applyNumberFormat="1" applyFont="1" applyFill="1"/>
    <xf numFmtId="0" fontId="3" fillId="0" borderId="2" xfId="0" applyFont="1" applyFill="1" applyBorder="1" applyAlignment="1" applyProtection="1">
      <alignment horizontal="left" indent="2"/>
    </xf>
    <xf numFmtId="165" fontId="3" fillId="0" borderId="0" xfId="0" applyNumberFormat="1" applyFont="1" applyFill="1" applyBorder="1"/>
    <xf numFmtId="3" fontId="3" fillId="0" borderId="1" xfId="0" applyNumberFormat="1" applyFont="1" applyFill="1" applyBorder="1"/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indent="1"/>
    </xf>
    <xf numFmtId="3" fontId="13" fillId="3" borderId="6" xfId="0" applyNumberFormat="1" applyFont="1" applyFill="1" applyBorder="1" applyAlignment="1">
      <alignment horizontal="right"/>
    </xf>
    <xf numFmtId="3" fontId="13" fillId="3" borderId="7" xfId="0" applyNumberFormat="1" applyFont="1" applyFill="1" applyBorder="1" applyAlignment="1">
      <alignment horizontal="right"/>
    </xf>
    <xf numFmtId="0" fontId="14" fillId="0" borderId="5" xfId="2" applyFont="1" applyBorder="1" applyAlignment="1">
      <alignment horizontal="left" indent="1"/>
    </xf>
    <xf numFmtId="3" fontId="14" fillId="4" borderId="6" xfId="1" applyNumberFormat="1" applyFont="1" applyFill="1" applyBorder="1" applyAlignment="1">
      <alignment horizontal="right"/>
    </xf>
    <xf numFmtId="3" fontId="14" fillId="4" borderId="7" xfId="1" applyNumberFormat="1" applyFont="1" applyFill="1" applyBorder="1" applyAlignment="1">
      <alignment horizontal="right"/>
    </xf>
    <xf numFmtId="0" fontId="4" fillId="0" borderId="5" xfId="2" applyFont="1" applyBorder="1" applyAlignment="1">
      <alignment horizontal="left" indent="1"/>
    </xf>
    <xf numFmtId="0" fontId="16" fillId="3" borderId="5" xfId="0" applyFont="1" applyFill="1" applyBorder="1" applyAlignment="1">
      <alignment horizontal="left" indent="1"/>
    </xf>
    <xf numFmtId="0" fontId="19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1406664</xdr:colOff>
      <xdr:row>4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66675"/>
          <a:ext cx="140666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4"/>
  <sheetViews>
    <sheetView showGridLines="0" showZeros="0" tabSelected="1" zoomScaleNormal="100" workbookViewId="0">
      <selection activeCell="B90" sqref="B90"/>
    </sheetView>
  </sheetViews>
  <sheetFormatPr baseColWidth="10" defaultRowHeight="12.75" x14ac:dyDescent="0.2"/>
  <cols>
    <col min="1" max="1" width="6.1640625" style="1" customWidth="1"/>
    <col min="2" max="2" width="83.33203125" style="1" customWidth="1"/>
    <col min="3" max="9" width="14.83203125" style="1" hidden="1" customWidth="1"/>
    <col min="10" max="10" width="15.1640625" style="1" hidden="1" customWidth="1"/>
    <col min="11" max="11" width="15" style="1" customWidth="1"/>
    <col min="12" max="12" width="15.1640625" style="1" customWidth="1"/>
    <col min="13" max="14" width="13.5" style="1" customWidth="1"/>
    <col min="15" max="20" width="13.6640625" style="1" customWidth="1"/>
    <col min="21" max="16384" width="12" style="1"/>
  </cols>
  <sheetData>
    <row r="1" spans="2:20" ht="15.75" customHeight="1" x14ac:dyDescent="0.2"/>
    <row r="2" spans="2:20" ht="15.75" customHeight="1" x14ac:dyDescent="0.2"/>
    <row r="3" spans="2:20" ht="15.75" customHeight="1" x14ac:dyDescent="0.2"/>
    <row r="4" spans="2:20" ht="15.75" customHeight="1" x14ac:dyDescent="0.2"/>
    <row r="5" spans="2:20" ht="15.75" customHeight="1" x14ac:dyDescent="0.2"/>
    <row r="6" spans="2:20" x14ac:dyDescent="0.2">
      <c r="B6" s="13" t="s">
        <v>63</v>
      </c>
    </row>
    <row r="7" spans="2:20" x14ac:dyDescent="0.2">
      <c r="B7" s="13" t="s">
        <v>68</v>
      </c>
    </row>
    <row r="8" spans="2:20" x14ac:dyDescent="0.2">
      <c r="B8" s="14" t="s">
        <v>26</v>
      </c>
      <c r="H8" s="6"/>
      <c r="I8" s="6"/>
      <c r="J8" s="6"/>
    </row>
    <row r="9" spans="2:20" s="5" customFormat="1" ht="19.5" customHeight="1" x14ac:dyDescent="0.2">
      <c r="B9" s="15" t="s">
        <v>39</v>
      </c>
      <c r="C9" s="16">
        <v>1997</v>
      </c>
      <c r="D9" s="16">
        <v>1998</v>
      </c>
      <c r="E9" s="16">
        <v>1999</v>
      </c>
      <c r="F9" s="16">
        <v>2000</v>
      </c>
      <c r="G9" s="16">
        <v>2001</v>
      </c>
      <c r="H9" s="16">
        <v>2002</v>
      </c>
      <c r="I9" s="16">
        <v>2003</v>
      </c>
      <c r="J9" s="16">
        <v>2004</v>
      </c>
      <c r="K9" s="16">
        <v>2005</v>
      </c>
      <c r="L9" s="16">
        <v>2006</v>
      </c>
      <c r="M9" s="16">
        <v>2007</v>
      </c>
      <c r="N9" s="16">
        <v>2008</v>
      </c>
      <c r="O9" s="16">
        <v>2009</v>
      </c>
      <c r="P9" s="16">
        <v>2010</v>
      </c>
      <c r="Q9" s="16">
        <v>2011</v>
      </c>
      <c r="R9" s="16">
        <v>2012</v>
      </c>
      <c r="S9" s="16">
        <v>2013</v>
      </c>
      <c r="T9" s="16" t="s">
        <v>84</v>
      </c>
    </row>
    <row r="10" spans="2:20" s="3" customFormat="1" x14ac:dyDescent="0.2">
      <c r="B10" s="17" t="s">
        <v>27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</row>
    <row r="11" spans="2:20" s="3" customForma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</row>
    <row r="12" spans="2:20" s="3" customFormat="1" x14ac:dyDescent="0.2">
      <c r="B12" s="17" t="s">
        <v>21</v>
      </c>
      <c r="C12" s="18">
        <v>26848.232263651102</v>
      </c>
      <c r="D12" s="18">
        <v>32072.15575279</v>
      </c>
      <c r="E12" s="18">
        <v>33413.181441380002</v>
      </c>
      <c r="F12" s="18">
        <v>32189.950685119999</v>
      </c>
      <c r="G12" s="18">
        <v>31408.741704179996</v>
      </c>
      <c r="H12" s="18">
        <v>30520.941015159999</v>
      </c>
      <c r="I12" s="18">
        <v>29854.678339990001</v>
      </c>
      <c r="J12" s="18">
        <v>29054.259225959999</v>
      </c>
      <c r="K12" s="18">
        <v>31746.31679031</v>
      </c>
      <c r="L12" s="18">
        <v>35382.65019819</v>
      </c>
      <c r="M12" s="18">
        <v>40982.529030720005</v>
      </c>
      <c r="N12" s="18">
        <v>49805.821885879996</v>
      </c>
      <c r="O12" s="18">
        <v>59104.809510169995</v>
      </c>
      <c r="P12" s="18">
        <v>64366.641963460017</v>
      </c>
      <c r="Q12" s="18">
        <f>+Q13+Q14+Q15+SUM(Q23:Q27)</f>
        <v>77177.240813440003</v>
      </c>
      <c r="R12" s="18">
        <f>+R13+R14+R15+SUM(R23:R27)</f>
        <v>92813.781219120021</v>
      </c>
      <c r="S12" s="18">
        <f>+S13+S14+S15+SUM(S23:S27)</f>
        <v>108828.50537592999</v>
      </c>
      <c r="T12" s="19">
        <f>+T13+T14+T15+SUM(T23:T27)</f>
        <v>112839.88300000002</v>
      </c>
    </row>
    <row r="13" spans="2:20" s="3" customFormat="1" x14ac:dyDescent="0.2">
      <c r="B13" s="20" t="s">
        <v>0</v>
      </c>
      <c r="C13" s="21">
        <v>3127.5942220093998</v>
      </c>
      <c r="D13" s="21">
        <v>1695.7022938800001</v>
      </c>
      <c r="E13" s="21">
        <v>2011.0320503800003</v>
      </c>
      <c r="F13" s="21">
        <v>2293.5226954400009</v>
      </c>
      <c r="G13" s="21">
        <v>2568.8610448899999</v>
      </c>
      <c r="H13" s="21">
        <v>2606.2904354000002</v>
      </c>
      <c r="I13" s="21">
        <v>2517.6568943799998</v>
      </c>
      <c r="J13" s="21">
        <v>2703.7328226200002</v>
      </c>
      <c r="K13" s="21">
        <v>3185.45581249</v>
      </c>
      <c r="L13" s="21">
        <v>4379.3434458299998</v>
      </c>
      <c r="M13" s="21">
        <v>4781.4496079999999</v>
      </c>
      <c r="N13" s="21">
        <v>5746.4622595399996</v>
      </c>
      <c r="O13" s="21">
        <v>11758.322381239999</v>
      </c>
      <c r="P13" s="21">
        <v>11075.76690459</v>
      </c>
      <c r="Q13" s="21">
        <v>15834.9730208</v>
      </c>
      <c r="R13" s="21">
        <v>18080.37772022</v>
      </c>
      <c r="S13" s="21">
        <v>17313.682222880001</v>
      </c>
      <c r="T13" s="22">
        <v>14950.050999999999</v>
      </c>
    </row>
    <row r="14" spans="2:20" s="3" customFormat="1" x14ac:dyDescent="0.2">
      <c r="B14" s="20" t="s">
        <v>1</v>
      </c>
      <c r="C14" s="21">
        <v>2588.9282752465997</v>
      </c>
      <c r="D14" s="21">
        <v>3516.7923776399998</v>
      </c>
      <c r="E14" s="21">
        <v>4657.5108377099996</v>
      </c>
      <c r="F14" s="21">
        <v>4707.0673004</v>
      </c>
      <c r="G14" s="21">
        <v>5980.6878252400011</v>
      </c>
      <c r="H14" s="21">
        <v>5285.7469950900004</v>
      </c>
      <c r="I14" s="21">
        <v>5176.4222876400008</v>
      </c>
      <c r="J14" s="21">
        <v>5519.0702144899997</v>
      </c>
      <c r="K14" s="21">
        <v>6567.9358011599998</v>
      </c>
      <c r="L14" s="21">
        <v>7603.2041676700001</v>
      </c>
      <c r="M14" s="21">
        <v>9653.4394417200001</v>
      </c>
      <c r="N14" s="21">
        <v>15842.202971930001</v>
      </c>
      <c r="O14" s="21">
        <v>16625.890664549999</v>
      </c>
      <c r="P14" s="21">
        <v>14034.679001799999</v>
      </c>
      <c r="Q14" s="21">
        <v>13147.33962716</v>
      </c>
      <c r="R14" s="21">
        <v>16620.61174439</v>
      </c>
      <c r="S14" s="21">
        <v>19763.857500030001</v>
      </c>
      <c r="T14" s="22">
        <v>22528.274000000001</v>
      </c>
    </row>
    <row r="15" spans="2:20" s="3" customFormat="1" x14ac:dyDescent="0.2">
      <c r="B15" s="20" t="s">
        <v>2</v>
      </c>
      <c r="C15" s="21">
        <v>18587.892979649398</v>
      </c>
      <c r="D15" s="21">
        <v>23623.274575790005</v>
      </c>
      <c r="E15" s="21">
        <v>23837.446365259999</v>
      </c>
      <c r="F15" s="21">
        <v>21913.919695619996</v>
      </c>
      <c r="G15" s="21">
        <v>18969.743667720002</v>
      </c>
      <c r="H15" s="21">
        <v>17952.608204960001</v>
      </c>
      <c r="I15" s="21">
        <v>17658.064570250001</v>
      </c>
      <c r="J15" s="21">
        <v>17310.37063655</v>
      </c>
      <c r="K15" s="21">
        <v>19044.796433169999</v>
      </c>
      <c r="L15" s="21">
        <v>20430.966646869998</v>
      </c>
      <c r="M15" s="21">
        <v>22979.99672522</v>
      </c>
      <c r="N15" s="21">
        <v>24854.784546699997</v>
      </c>
      <c r="O15" s="21">
        <v>27683.21952889</v>
      </c>
      <c r="P15" s="21">
        <v>35982.087628770016</v>
      </c>
      <c r="Q15" s="21">
        <f>+Q16+Q21+Q22</f>
        <v>44823.547813160003</v>
      </c>
      <c r="R15" s="21">
        <f>+R16+R21+R22</f>
        <v>54326.888098690011</v>
      </c>
      <c r="S15" s="21">
        <f>+S16+S21+S22</f>
        <v>65280.763287099981</v>
      </c>
      <c r="T15" s="22">
        <f>+T16+T21+T22</f>
        <v>70363.709000000017</v>
      </c>
    </row>
    <row r="16" spans="2:20" s="3" customFormat="1" x14ac:dyDescent="0.2">
      <c r="B16" s="20" t="s">
        <v>25</v>
      </c>
      <c r="C16" s="21">
        <v>18553.3664273379</v>
      </c>
      <c r="D16" s="21">
        <v>23788.047195500003</v>
      </c>
      <c r="E16" s="21">
        <v>24236.822585990001</v>
      </c>
      <c r="F16" s="21">
        <v>22904.584035270003</v>
      </c>
      <c r="G16" s="21">
        <v>20533.06489759</v>
      </c>
      <c r="H16" s="21">
        <v>19947.640118110001</v>
      </c>
      <c r="I16" s="21">
        <v>19953.323306840004</v>
      </c>
      <c r="J16" s="21">
        <v>19453.48562734</v>
      </c>
      <c r="K16" s="21">
        <v>20758.731642769999</v>
      </c>
      <c r="L16" s="21">
        <v>21940.729456099998</v>
      </c>
      <c r="M16" s="21">
        <v>24254.758381240001</v>
      </c>
      <c r="N16" s="21">
        <v>26023.941949089996</v>
      </c>
      <c r="O16" s="21">
        <v>28794.814308100002</v>
      </c>
      <c r="P16" s="21">
        <v>37037.027236850015</v>
      </c>
      <c r="Q16" s="21">
        <f>SUM(Q17:Q20)</f>
        <v>45910.013918429999</v>
      </c>
      <c r="R16" s="21">
        <f>SUM(R17:R20)</f>
        <v>55368.064977580005</v>
      </c>
      <c r="S16" s="21">
        <f>SUM(S17:S20)</f>
        <v>66620.605297419985</v>
      </c>
      <c r="T16" s="22">
        <f>SUM(T17:T20)</f>
        <v>71849.393000000011</v>
      </c>
    </row>
    <row r="17" spans="2:20" s="3" customFormat="1" ht="14.25" x14ac:dyDescent="0.2">
      <c r="B17" s="20" t="s">
        <v>80</v>
      </c>
      <c r="C17" s="21">
        <v>17734.744278082999</v>
      </c>
      <c r="D17" s="21">
        <v>22693.163526490003</v>
      </c>
      <c r="E17" s="21">
        <v>22644.504335940001</v>
      </c>
      <c r="F17" s="21">
        <v>20254.786003880003</v>
      </c>
      <c r="G17" s="21">
        <v>17205.14421034</v>
      </c>
      <c r="H17" s="21">
        <v>16427.821196690002</v>
      </c>
      <c r="I17" s="21">
        <v>16613.088036700003</v>
      </c>
      <c r="J17" s="21">
        <v>16726.20280372</v>
      </c>
      <c r="K17" s="21">
        <v>18404.503086410001</v>
      </c>
      <c r="L17" s="21">
        <v>20038.972818499999</v>
      </c>
      <c r="M17" s="21">
        <v>22894.93749778</v>
      </c>
      <c r="N17" s="21">
        <v>24910.472519609997</v>
      </c>
      <c r="O17" s="21">
        <v>27778.627977880002</v>
      </c>
      <c r="P17" s="21">
        <v>36223.31654587001</v>
      </c>
      <c r="Q17" s="21">
        <v>45150.897487739996</v>
      </c>
      <c r="R17" s="21">
        <v>54556.080634240003</v>
      </c>
      <c r="S17" s="21">
        <v>65610.817645079995</v>
      </c>
      <c r="T17" s="22">
        <v>70764.781000000003</v>
      </c>
    </row>
    <row r="18" spans="2:20" s="3" customFormat="1" hidden="1" x14ac:dyDescent="0.2">
      <c r="B18" s="10" t="s">
        <v>55</v>
      </c>
      <c r="C18" s="8">
        <v>0</v>
      </c>
      <c r="D18" s="8">
        <v>0</v>
      </c>
      <c r="E18" s="8">
        <v>0</v>
      </c>
      <c r="F18" s="8">
        <v>292.12452944999995</v>
      </c>
      <c r="G18" s="8">
        <v>376.78327458999996</v>
      </c>
      <c r="H18" s="11">
        <v>0</v>
      </c>
      <c r="I18" s="11">
        <v>0</v>
      </c>
      <c r="J18" s="11"/>
      <c r="K18" s="4"/>
      <c r="L18" s="4"/>
      <c r="M18" s="4"/>
      <c r="N18" s="4"/>
      <c r="O18" s="4"/>
      <c r="P18" s="4"/>
      <c r="Q18" s="4"/>
      <c r="R18" s="4"/>
      <c r="S18" s="4"/>
      <c r="T18" s="12"/>
    </row>
    <row r="19" spans="2:20" s="3" customFormat="1" ht="14.25" x14ac:dyDescent="0.2">
      <c r="B19" s="20" t="s">
        <v>81</v>
      </c>
      <c r="C19" s="21">
        <v>261.76123637239999</v>
      </c>
      <c r="D19" s="21">
        <v>395.65236208999994</v>
      </c>
      <c r="E19" s="21">
        <v>665.97305181000002</v>
      </c>
      <c r="F19" s="21">
        <v>639.73368753</v>
      </c>
      <c r="G19" s="21">
        <v>585.12530396</v>
      </c>
      <c r="H19" s="21">
        <v>435.35337000999999</v>
      </c>
      <c r="I19" s="21">
        <v>373.92559404000002</v>
      </c>
      <c r="J19" s="21">
        <v>232.30054887</v>
      </c>
      <c r="K19" s="21">
        <v>195.18057428</v>
      </c>
      <c r="L19" s="21">
        <v>186.8481993</v>
      </c>
      <c r="M19" s="21">
        <v>131.02091992999999</v>
      </c>
      <c r="N19" s="21">
        <v>143.20981480000003</v>
      </c>
      <c r="O19" s="21">
        <v>133.43407884999999</v>
      </c>
      <c r="P19" s="21">
        <v>133.00444922</v>
      </c>
      <c r="Q19" s="21">
        <v>146.90558712999999</v>
      </c>
      <c r="R19" s="21">
        <v>210.83118809000001</v>
      </c>
      <c r="S19" s="21">
        <v>311.31145678000001</v>
      </c>
      <c r="T19" s="22">
        <v>345.79199999999997</v>
      </c>
    </row>
    <row r="20" spans="2:20" s="3" customFormat="1" ht="14.25" x14ac:dyDescent="0.2">
      <c r="B20" s="20" t="s">
        <v>82</v>
      </c>
      <c r="C20" s="21">
        <v>556.86091288249997</v>
      </c>
      <c r="D20" s="21">
        <v>699.23130692000007</v>
      </c>
      <c r="E20" s="21">
        <v>926.34519824000006</v>
      </c>
      <c r="F20" s="21">
        <v>1717.9398144099994</v>
      </c>
      <c r="G20" s="21">
        <v>2366.0121087000002</v>
      </c>
      <c r="H20" s="21">
        <v>3084.46555141</v>
      </c>
      <c r="I20" s="21">
        <v>2966.3096760999997</v>
      </c>
      <c r="J20" s="21">
        <v>2494.9822747500002</v>
      </c>
      <c r="K20" s="21">
        <v>2159.0479820800001</v>
      </c>
      <c r="L20" s="21">
        <v>1714.9084382999999</v>
      </c>
      <c r="M20" s="21">
        <v>1228.79996353</v>
      </c>
      <c r="N20" s="21">
        <v>970.25961468000003</v>
      </c>
      <c r="O20" s="21">
        <v>882.75225136999995</v>
      </c>
      <c r="P20" s="21">
        <v>680.70624176000001</v>
      </c>
      <c r="Q20" s="21">
        <v>612.21084355999994</v>
      </c>
      <c r="R20" s="21">
        <v>601.15315525000005</v>
      </c>
      <c r="S20" s="21">
        <v>698.47619555999995</v>
      </c>
      <c r="T20" s="22">
        <v>738.82</v>
      </c>
    </row>
    <row r="21" spans="2:20" s="3" customFormat="1" x14ac:dyDescent="0.2">
      <c r="B21" s="20" t="s">
        <v>28</v>
      </c>
      <c r="C21" s="21">
        <v>391.90050235240005</v>
      </c>
      <c r="D21" s="21">
        <v>469.76926830000002</v>
      </c>
      <c r="E21" s="21">
        <v>489.34733163999999</v>
      </c>
      <c r="F21" s="21">
        <v>457.63375996999997</v>
      </c>
      <c r="G21" s="21">
        <v>317.22045353000004</v>
      </c>
      <c r="H21" s="21">
        <v>247.65364111000002</v>
      </c>
      <c r="I21" s="21">
        <v>176.28051983999998</v>
      </c>
      <c r="J21" s="21">
        <v>155.24681734999999</v>
      </c>
      <c r="K21" s="21">
        <v>194.64245321999999</v>
      </c>
      <c r="L21" s="21">
        <v>215.81771925000001</v>
      </c>
      <c r="M21" s="21">
        <v>250.57389575999997</v>
      </c>
      <c r="N21" s="21">
        <v>303.43161581999999</v>
      </c>
      <c r="O21" s="21">
        <v>265.53275658000001</v>
      </c>
      <c r="P21" s="21">
        <v>278.20655694999999</v>
      </c>
      <c r="Q21" s="21">
        <v>372.80271927000001</v>
      </c>
      <c r="R21" s="21">
        <v>484.65961910999999</v>
      </c>
      <c r="S21" s="21">
        <v>577.93275071000005</v>
      </c>
      <c r="T21" s="22">
        <v>611.90200000000004</v>
      </c>
    </row>
    <row r="22" spans="2:20" s="3" customFormat="1" x14ac:dyDescent="0.2">
      <c r="B22" s="20" t="s">
        <v>29</v>
      </c>
      <c r="C22" s="21">
        <v>-357.37395004089996</v>
      </c>
      <c r="D22" s="21">
        <v>-634.54188807999992</v>
      </c>
      <c r="E22" s="21">
        <v>-888.72355241999981</v>
      </c>
      <c r="F22" s="21">
        <v>-1448.2980995200001</v>
      </c>
      <c r="G22" s="21">
        <v>-1880.5416834499999</v>
      </c>
      <c r="H22" s="21">
        <v>-2242.6855540800002</v>
      </c>
      <c r="I22" s="21">
        <v>-2471.5392562699999</v>
      </c>
      <c r="J22" s="21">
        <v>-2298.3618078899999</v>
      </c>
      <c r="K22" s="21">
        <v>-1908.5776627400001</v>
      </c>
      <c r="L22" s="21">
        <v>-1725.5805285699998</v>
      </c>
      <c r="M22" s="21">
        <v>-1525.3355517799998</v>
      </c>
      <c r="N22" s="21">
        <v>-1472.5890182100002</v>
      </c>
      <c r="O22" s="21">
        <v>-1377.1275357899999</v>
      </c>
      <c r="P22" s="21">
        <v>-1333.14616503</v>
      </c>
      <c r="Q22" s="21">
        <v>-1459.26882454</v>
      </c>
      <c r="R22" s="21">
        <v>-1525.8364979999999</v>
      </c>
      <c r="S22" s="21">
        <v>-1917.77476103</v>
      </c>
      <c r="T22" s="22">
        <v>-2097.5859999999998</v>
      </c>
    </row>
    <row r="23" spans="2:20" s="3" customFormat="1" x14ac:dyDescent="0.2">
      <c r="B23" s="20" t="s">
        <v>30</v>
      </c>
      <c r="C23" s="21">
        <v>211.15975581470002</v>
      </c>
      <c r="D23" s="21">
        <v>345.9571923100001</v>
      </c>
      <c r="E23" s="21">
        <v>379.07088066</v>
      </c>
      <c r="F23" s="21">
        <v>352.04491272000001</v>
      </c>
      <c r="G23" s="21">
        <v>434.24992874999998</v>
      </c>
      <c r="H23" s="21">
        <v>327.27384782999997</v>
      </c>
      <c r="I23" s="21">
        <v>505.12527295000001</v>
      </c>
      <c r="J23" s="21">
        <v>311.34669889999998</v>
      </c>
      <c r="K23" s="21">
        <v>246.26434198000001</v>
      </c>
      <c r="L23" s="21">
        <v>194.67479695</v>
      </c>
      <c r="M23" s="21">
        <v>216.29539200999997</v>
      </c>
      <c r="N23" s="21">
        <v>239.52094840999999</v>
      </c>
      <c r="O23" s="21">
        <v>294.72985010000002</v>
      </c>
      <c r="P23" s="21">
        <v>355.39369368000001</v>
      </c>
      <c r="Q23" s="21">
        <v>460.74729047</v>
      </c>
      <c r="R23" s="21">
        <v>525.25662623000005</v>
      </c>
      <c r="S23" s="21">
        <v>653.11858228999995</v>
      </c>
      <c r="T23" s="22">
        <v>703.149</v>
      </c>
    </row>
    <row r="24" spans="2:20" s="3" customFormat="1" x14ac:dyDescent="0.2">
      <c r="B24" s="20" t="s">
        <v>3</v>
      </c>
      <c r="C24" s="21">
        <v>403.56678822000009</v>
      </c>
      <c r="D24" s="21">
        <v>377.31677336999996</v>
      </c>
      <c r="E24" s="21">
        <v>399.33451057000008</v>
      </c>
      <c r="F24" s="21">
        <v>630.43327644999988</v>
      </c>
      <c r="G24" s="21">
        <v>1054.10323887</v>
      </c>
      <c r="H24" s="21">
        <v>1320.1381119000002</v>
      </c>
      <c r="I24" s="21">
        <v>1171.30711939</v>
      </c>
      <c r="J24" s="21">
        <v>869.06510842</v>
      </c>
      <c r="K24" s="21">
        <v>543.61711466999998</v>
      </c>
      <c r="L24" s="21">
        <v>325.79721244999996</v>
      </c>
      <c r="M24" s="21">
        <v>232.62781653000002</v>
      </c>
      <c r="N24" s="21">
        <v>120.39452347</v>
      </c>
      <c r="O24" s="21">
        <v>56.709090830000001</v>
      </c>
      <c r="P24" s="21">
        <v>18.759478139999999</v>
      </c>
      <c r="Q24" s="21">
        <v>14.44369397</v>
      </c>
      <c r="R24" s="21">
        <v>32.205026570000001</v>
      </c>
      <c r="S24" s="21">
        <v>10.076076090000001</v>
      </c>
      <c r="T24" s="22">
        <v>28.126000000000001</v>
      </c>
    </row>
    <row r="25" spans="2:20" s="3" customFormat="1" x14ac:dyDescent="0.2">
      <c r="B25" s="20" t="s">
        <v>4</v>
      </c>
      <c r="C25" s="21">
        <v>1075.7524915928</v>
      </c>
      <c r="D25" s="21">
        <v>1016.10939862</v>
      </c>
      <c r="E25" s="21">
        <v>1039.1282611400002</v>
      </c>
      <c r="F25" s="21">
        <v>1020.79293468</v>
      </c>
      <c r="G25" s="21">
        <v>1149.6363197999997</v>
      </c>
      <c r="H25" s="21">
        <v>1769.67887279</v>
      </c>
      <c r="I25" s="21">
        <v>1502.92506168</v>
      </c>
      <c r="J25" s="21">
        <v>1060.2379589699999</v>
      </c>
      <c r="K25" s="21">
        <v>1055.9374011499999</v>
      </c>
      <c r="L25" s="21">
        <v>1236.04673727</v>
      </c>
      <c r="M25" s="21">
        <v>1959.34313157</v>
      </c>
      <c r="N25" s="21">
        <v>1746.5178554700001</v>
      </c>
      <c r="O25" s="21">
        <v>1423.61493821</v>
      </c>
      <c r="P25" s="21">
        <v>1465.2182629500001</v>
      </c>
      <c r="Q25" s="21">
        <v>1320.2027870899999</v>
      </c>
      <c r="R25" s="21">
        <v>1363.0038207299999</v>
      </c>
      <c r="S25" s="21">
        <v>3748.65617492</v>
      </c>
      <c r="T25" s="22">
        <v>2124.16</v>
      </c>
    </row>
    <row r="26" spans="2:20" s="3" customFormat="1" x14ac:dyDescent="0.2">
      <c r="B26" s="20" t="s">
        <v>31</v>
      </c>
      <c r="C26" s="21">
        <v>728.53031634080003</v>
      </c>
      <c r="D26" s="21">
        <v>827.68419539000001</v>
      </c>
      <c r="E26" s="21">
        <v>860.78476346000002</v>
      </c>
      <c r="F26" s="21">
        <v>927.38229568999998</v>
      </c>
      <c r="G26" s="21">
        <v>921.94325201000015</v>
      </c>
      <c r="H26" s="21">
        <v>949.95466418000001</v>
      </c>
      <c r="I26" s="21">
        <v>953.14324164000004</v>
      </c>
      <c r="J26" s="21">
        <v>973.36285550000002</v>
      </c>
      <c r="K26" s="21">
        <v>1011.59551042</v>
      </c>
      <c r="L26" s="21">
        <v>1016.28054824</v>
      </c>
      <c r="M26" s="21">
        <v>1027.71641804</v>
      </c>
      <c r="N26" s="21">
        <v>1105.7884232500001</v>
      </c>
      <c r="O26" s="21">
        <v>1120.0009094300001</v>
      </c>
      <c r="P26" s="21">
        <v>1205.1592553099999</v>
      </c>
      <c r="Q26" s="21">
        <v>1376.61308568</v>
      </c>
      <c r="R26" s="21">
        <v>1588.49992404</v>
      </c>
      <c r="S26" s="21">
        <v>1767.7871485999999</v>
      </c>
      <c r="T26" s="22">
        <v>1827.5650000000001</v>
      </c>
    </row>
    <row r="27" spans="2:20" s="3" customFormat="1" x14ac:dyDescent="0.2">
      <c r="B27" s="20" t="s">
        <v>5</v>
      </c>
      <c r="C27" s="21">
        <v>124.80743477739996</v>
      </c>
      <c r="D27" s="21">
        <v>669.31894579999994</v>
      </c>
      <c r="E27" s="21">
        <v>228.87377236999998</v>
      </c>
      <c r="F27" s="21">
        <v>344.78757646000003</v>
      </c>
      <c r="G27" s="21">
        <v>329.51642679000003</v>
      </c>
      <c r="H27" s="21">
        <v>309.24988291000005</v>
      </c>
      <c r="I27" s="21">
        <v>370.03389193999999</v>
      </c>
      <c r="J27" s="21">
        <v>307.07293056999998</v>
      </c>
      <c r="K27" s="21">
        <v>90.714375270000005</v>
      </c>
      <c r="L27" s="21">
        <v>196.33664387000002</v>
      </c>
      <c r="M27" s="21">
        <v>131.66049763000001</v>
      </c>
      <c r="N27" s="21">
        <v>150.15035711000002</v>
      </c>
      <c r="O27" s="21">
        <v>142.32214691999999</v>
      </c>
      <c r="P27" s="21">
        <v>229.57773821999999</v>
      </c>
      <c r="Q27" s="21">
        <v>199.37349511000002</v>
      </c>
      <c r="R27" s="21">
        <v>276.93825824999999</v>
      </c>
      <c r="S27" s="21">
        <v>290.56438401999998</v>
      </c>
      <c r="T27" s="22">
        <v>314.84899999999999</v>
      </c>
    </row>
    <row r="28" spans="2:20" s="3" customFormat="1" x14ac:dyDescent="0.2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2:20" s="7" customFormat="1" x14ac:dyDescent="0.2">
      <c r="B29" s="17" t="s">
        <v>22</v>
      </c>
      <c r="C29" s="18">
        <v>24933.679586994305</v>
      </c>
      <c r="D29" s="18">
        <v>29354.250326269997</v>
      </c>
      <c r="E29" s="18">
        <v>30351.566931160003</v>
      </c>
      <c r="F29" s="18">
        <v>29029.029857019999</v>
      </c>
      <c r="G29" s="18">
        <v>28103.053523069997</v>
      </c>
      <c r="H29" s="18">
        <v>26901.35327168</v>
      </c>
      <c r="I29" s="18">
        <v>26239.216620299998</v>
      </c>
      <c r="J29" s="18">
        <v>25717.075035369999</v>
      </c>
      <c r="K29" s="18">
        <v>28172.004763609999</v>
      </c>
      <c r="L29" s="18">
        <v>31856.15854185</v>
      </c>
      <c r="M29" s="18">
        <v>37050.675404449998</v>
      </c>
      <c r="N29" s="18">
        <v>45160.942286809994</v>
      </c>
      <c r="O29" s="18">
        <v>53965.511912859998</v>
      </c>
      <c r="P29" s="18">
        <v>58936.014382509988</v>
      </c>
      <c r="Q29" s="18">
        <f>+Q30+SUM(Q39:Q45)</f>
        <v>70668.699108300003</v>
      </c>
      <c r="R29" s="18">
        <f>+R30+SUM(R39:R45)</f>
        <v>84795.530670459993</v>
      </c>
      <c r="S29" s="18">
        <f>+S30+SUM(S39:S45)</f>
        <v>99926.627723640006</v>
      </c>
      <c r="T29" s="19">
        <f>+T30+SUM(T39:T45)</f>
        <v>103644.5</v>
      </c>
    </row>
    <row r="30" spans="2:20" s="3" customFormat="1" x14ac:dyDescent="0.2">
      <c r="B30" s="20" t="s">
        <v>14</v>
      </c>
      <c r="C30" s="21">
        <v>16736.4469964622</v>
      </c>
      <c r="D30" s="21">
        <v>19929.224614139999</v>
      </c>
      <c r="E30" s="21">
        <v>21504.957329820005</v>
      </c>
      <c r="F30" s="21">
        <v>22377.166211600001</v>
      </c>
      <c r="G30" s="21">
        <v>22060.364418249999</v>
      </c>
      <c r="H30" s="21">
        <v>21082.964734689998</v>
      </c>
      <c r="I30" s="21">
        <v>21215.628778380003</v>
      </c>
      <c r="J30" s="21">
        <v>20573.686287820001</v>
      </c>
      <c r="K30" s="21">
        <v>23029.393421180001</v>
      </c>
      <c r="L30" s="21">
        <v>26512.327104479999</v>
      </c>
      <c r="M30" s="21">
        <v>32080.909908230002</v>
      </c>
      <c r="N30" s="21">
        <v>39658.220730209992</v>
      </c>
      <c r="O30" s="21">
        <v>47729.20231637</v>
      </c>
      <c r="P30" s="21">
        <v>52085.077090029998</v>
      </c>
      <c r="Q30" s="21">
        <f>SUM(Q31:Q33)+SUM(Q36:Q38)</f>
        <v>61222.667289819998</v>
      </c>
      <c r="R30" s="21">
        <f>SUM(R31:R33)+SUM(R36:R38)</f>
        <v>73524.691243309993</v>
      </c>
      <c r="S30" s="21">
        <f>SUM(S31:S33)+SUM(S36:S38)</f>
        <v>84990.500767379999</v>
      </c>
      <c r="T30" s="22">
        <f>SUM(T31:T33)+SUM(T36:T38)</f>
        <v>86973.804999999993</v>
      </c>
    </row>
    <row r="31" spans="2:20" s="3" customFormat="1" x14ac:dyDescent="0.2">
      <c r="B31" s="20" t="s">
        <v>32</v>
      </c>
      <c r="C31" s="21">
        <v>3653.4407479393003</v>
      </c>
      <c r="D31" s="21">
        <v>4184.5741910100005</v>
      </c>
      <c r="E31" s="21">
        <v>3780.2387826100003</v>
      </c>
      <c r="F31" s="21">
        <v>4172.5979958500002</v>
      </c>
      <c r="G31" s="21">
        <v>4988.6274431000002</v>
      </c>
      <c r="H31" s="21">
        <v>5391.8425576999998</v>
      </c>
      <c r="I31" s="21">
        <v>6064.5447144499994</v>
      </c>
      <c r="J31" s="21">
        <v>5508.72271335</v>
      </c>
      <c r="K31" s="21">
        <v>5905.9563813200002</v>
      </c>
      <c r="L31" s="21">
        <v>6899.3651033799997</v>
      </c>
      <c r="M31" s="21">
        <v>8192.2251577700008</v>
      </c>
      <c r="N31" s="21">
        <v>9811.9959510099998</v>
      </c>
      <c r="O31" s="21">
        <v>13193.62057834</v>
      </c>
      <c r="P31" s="21">
        <v>14673.43527668</v>
      </c>
      <c r="Q31" s="21">
        <v>16537.485764559999</v>
      </c>
      <c r="R31" s="21">
        <v>19973.132302819999</v>
      </c>
      <c r="S31" s="21">
        <v>22240.091293369998</v>
      </c>
      <c r="T31" s="22">
        <v>22400.87</v>
      </c>
    </row>
    <row r="32" spans="2:20" s="3" customFormat="1" x14ac:dyDescent="0.2">
      <c r="B32" s="20" t="s">
        <v>33</v>
      </c>
      <c r="C32" s="21">
        <v>2986.2966968908995</v>
      </c>
      <c r="D32" s="21">
        <v>3527.0686742399998</v>
      </c>
      <c r="E32" s="21">
        <v>3804.0698672000003</v>
      </c>
      <c r="F32" s="21">
        <v>4513.07114413</v>
      </c>
      <c r="G32" s="21">
        <v>5518.2922604499981</v>
      </c>
      <c r="H32" s="21">
        <v>4877.1731289600002</v>
      </c>
      <c r="I32" s="21">
        <v>6027.8821368199997</v>
      </c>
      <c r="J32" s="21">
        <v>4888.47333574</v>
      </c>
      <c r="K32" s="21">
        <v>5849.5129128999997</v>
      </c>
      <c r="L32" s="21">
        <v>7454.3910801000002</v>
      </c>
      <c r="M32" s="21">
        <v>10430.53823093</v>
      </c>
      <c r="N32" s="21">
        <v>14384.586732069998</v>
      </c>
      <c r="O32" s="21">
        <v>16020.040345870002</v>
      </c>
      <c r="P32" s="21">
        <v>17024.955663019999</v>
      </c>
      <c r="Q32" s="21">
        <v>20874.042401999999</v>
      </c>
      <c r="R32" s="21">
        <v>23762.281870859999</v>
      </c>
      <c r="S32" s="21">
        <v>28662.365268270001</v>
      </c>
      <c r="T32" s="22">
        <v>29151.83</v>
      </c>
    </row>
    <row r="33" spans="2:20" s="3" customFormat="1" x14ac:dyDescent="0.2">
      <c r="B33" s="20" t="s">
        <v>34</v>
      </c>
      <c r="C33" s="21">
        <v>9700.9539068245995</v>
      </c>
      <c r="D33" s="21">
        <v>11727.915566369997</v>
      </c>
      <c r="E33" s="21">
        <v>13263.65682199</v>
      </c>
      <c r="F33" s="21">
        <v>12645.325250990001</v>
      </c>
      <c r="G33" s="21">
        <v>10501.220260979999</v>
      </c>
      <c r="H33" s="21">
        <v>9891.0752159699987</v>
      </c>
      <c r="I33" s="21">
        <v>8261.7781558000006</v>
      </c>
      <c r="J33" s="21">
        <v>9328.1890811699996</v>
      </c>
      <c r="K33" s="21">
        <v>9948.1242933600006</v>
      </c>
      <c r="L33" s="21">
        <v>9817.3734074000004</v>
      </c>
      <c r="M33" s="21">
        <v>9762.64983828</v>
      </c>
      <c r="N33" s="21">
        <v>9823.8897351000014</v>
      </c>
      <c r="O33" s="21">
        <v>11546.829592370003</v>
      </c>
      <c r="P33" s="21">
        <v>10412.474226299999</v>
      </c>
      <c r="Q33" s="21">
        <v>10455.473187239999</v>
      </c>
      <c r="R33" s="21">
        <v>7983.4286643699998</v>
      </c>
      <c r="S33" s="21">
        <v>7744.62465952</v>
      </c>
      <c r="T33" s="22">
        <v>4657.7139999999999</v>
      </c>
    </row>
    <row r="34" spans="2:20" s="3" customFormat="1" hidden="1" x14ac:dyDescent="0.2">
      <c r="B34" s="20" t="s">
        <v>35</v>
      </c>
      <c r="C34" s="21">
        <v>9669.9176951346017</v>
      </c>
      <c r="D34" s="21">
        <v>11656.520501319997</v>
      </c>
      <c r="E34" s="21">
        <v>13146.50194203</v>
      </c>
      <c r="F34" s="21">
        <v>12645.325250990001</v>
      </c>
      <c r="G34" s="21">
        <v>10501.220260979999</v>
      </c>
      <c r="H34" s="21">
        <v>9891.0752159699987</v>
      </c>
      <c r="I34" s="21">
        <v>8261.7781558000006</v>
      </c>
      <c r="J34" s="21">
        <v>9328.1890811699996</v>
      </c>
      <c r="K34" s="21">
        <v>9948.1242933600006</v>
      </c>
      <c r="L34" s="21">
        <v>9817.3734074000004</v>
      </c>
      <c r="M34" s="21">
        <v>9762.64983828</v>
      </c>
      <c r="N34" s="21">
        <v>9823.8897351000014</v>
      </c>
      <c r="O34" s="21">
        <v>11546.829592370003</v>
      </c>
      <c r="P34" s="21">
        <v>10412.474226299999</v>
      </c>
      <c r="Q34" s="21"/>
      <c r="R34" s="21"/>
      <c r="S34" s="21"/>
      <c r="T34" s="22"/>
    </row>
    <row r="35" spans="2:20" s="3" customFormat="1" hidden="1" x14ac:dyDescent="0.2">
      <c r="B35" s="20" t="s">
        <v>52</v>
      </c>
      <c r="C35" s="21">
        <v>31.036211689999995</v>
      </c>
      <c r="D35" s="21">
        <v>71.395065040000006</v>
      </c>
      <c r="E35" s="21">
        <v>117.15487995999999</v>
      </c>
      <c r="F35" s="21">
        <v>0</v>
      </c>
      <c r="G35" s="21">
        <v>0</v>
      </c>
      <c r="H35" s="21">
        <v>0</v>
      </c>
      <c r="I35" s="21">
        <v>0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/>
    </row>
    <row r="36" spans="2:20" s="3" customFormat="1" x14ac:dyDescent="0.2">
      <c r="B36" s="20" t="s">
        <v>57</v>
      </c>
      <c r="C36" s="21">
        <v>95.580893049999986</v>
      </c>
      <c r="D36" s="21">
        <v>147.98125500999998</v>
      </c>
      <c r="E36" s="21">
        <v>200.91365471</v>
      </c>
      <c r="F36" s="21">
        <v>630.05993202000002</v>
      </c>
      <c r="G36" s="21">
        <v>684.45321979000005</v>
      </c>
      <c r="H36" s="21">
        <v>639.38912974999994</v>
      </c>
      <c r="I36" s="21">
        <v>623.30710811000006</v>
      </c>
      <c r="J36" s="21">
        <v>642.10975957999995</v>
      </c>
      <c r="K36" s="21">
        <v>864.39384055000005</v>
      </c>
      <c r="L36" s="21">
        <v>1142.57974001</v>
      </c>
      <c r="M36" s="21">
        <v>1067.99773762</v>
      </c>
      <c r="N36" s="21">
        <v>1466.01665508</v>
      </c>
      <c r="O36" s="21">
        <v>1559.97175232</v>
      </c>
      <c r="P36" s="21">
        <v>1664.3328440600001</v>
      </c>
      <c r="Q36" s="21">
        <v>1884.05051392</v>
      </c>
      <c r="R36" s="21">
        <v>2279.3071009099999</v>
      </c>
      <c r="S36" s="21">
        <v>2442.9400224699998</v>
      </c>
      <c r="T36" s="22">
        <v>2552.15</v>
      </c>
    </row>
    <row r="37" spans="2:20" s="3" customFormat="1" x14ac:dyDescent="0.2">
      <c r="B37" s="20" t="s">
        <v>64</v>
      </c>
      <c r="C37" s="21"/>
      <c r="D37" s="21"/>
      <c r="E37" s="21"/>
      <c r="F37" s="21"/>
      <c r="G37" s="21"/>
      <c r="H37" s="21"/>
      <c r="I37" s="21"/>
      <c r="J37" s="21"/>
      <c r="K37" s="21">
        <v>244.24075737000001</v>
      </c>
      <c r="L37" s="21">
        <v>929.13279735999993</v>
      </c>
      <c r="M37" s="21">
        <v>2212.48400167</v>
      </c>
      <c r="N37" s="21">
        <v>3593.2862493099997</v>
      </c>
      <c r="O37" s="21">
        <v>4656.2139576700001</v>
      </c>
      <c r="P37" s="21">
        <v>7418.1975235699992</v>
      </c>
      <c r="Q37" s="21">
        <v>10518.36184627</v>
      </c>
      <c r="R37" s="21">
        <v>18273.998676750001</v>
      </c>
      <c r="S37" s="21">
        <v>22420.246719229999</v>
      </c>
      <c r="T37" s="22">
        <v>26471.173999999999</v>
      </c>
    </row>
    <row r="38" spans="2:20" s="3" customFormat="1" x14ac:dyDescent="0.2">
      <c r="B38" s="20" t="s">
        <v>58</v>
      </c>
      <c r="C38" s="21">
        <v>300.17475175739997</v>
      </c>
      <c r="D38" s="21">
        <v>341.68492748999995</v>
      </c>
      <c r="E38" s="21">
        <v>456.07820330999988</v>
      </c>
      <c r="F38" s="21">
        <v>416.11188861000005</v>
      </c>
      <c r="G38" s="21">
        <v>367.77123392999999</v>
      </c>
      <c r="H38" s="21">
        <v>283.48470243000003</v>
      </c>
      <c r="I38" s="21">
        <v>238.11666316</v>
      </c>
      <c r="J38" s="21">
        <v>206.19139801</v>
      </c>
      <c r="K38" s="21">
        <v>217.16523566999999</v>
      </c>
      <c r="L38" s="21">
        <v>269.48497624999999</v>
      </c>
      <c r="M38" s="21">
        <v>415.01494195999999</v>
      </c>
      <c r="N38" s="21">
        <v>578.44540763999998</v>
      </c>
      <c r="O38" s="21">
        <v>752.52608979999991</v>
      </c>
      <c r="P38" s="21">
        <v>891.68155639999998</v>
      </c>
      <c r="Q38" s="21">
        <v>953.25357582999993</v>
      </c>
      <c r="R38" s="21">
        <v>1252.5426276000001</v>
      </c>
      <c r="S38" s="21">
        <v>1480.2328045199999</v>
      </c>
      <c r="T38" s="22">
        <v>1740.067</v>
      </c>
    </row>
    <row r="39" spans="2:20" s="3" customFormat="1" x14ac:dyDescent="0.2">
      <c r="B39" s="20" t="s">
        <v>15</v>
      </c>
      <c r="C39" s="21">
        <v>1129.4049281500002</v>
      </c>
      <c r="D39" s="21">
        <v>60.78658257999998</v>
      </c>
      <c r="E39" s="21">
        <v>55.884965989999991</v>
      </c>
      <c r="F39" s="21">
        <v>79.117238429999986</v>
      </c>
      <c r="G39" s="21">
        <v>348.95961896000006</v>
      </c>
      <c r="H39" s="21">
        <v>197.39437462000001</v>
      </c>
      <c r="I39" s="21">
        <v>94.926385229999994</v>
      </c>
      <c r="J39" s="21">
        <v>121.55022816</v>
      </c>
      <c r="K39" s="21">
        <v>117.45795344</v>
      </c>
      <c r="L39" s="21">
        <v>119.24983868000001</v>
      </c>
      <c r="M39" s="21">
        <v>138.37931924</v>
      </c>
      <c r="N39" s="21">
        <v>125.48064251000001</v>
      </c>
      <c r="O39" s="21">
        <v>79.488831660000002</v>
      </c>
      <c r="P39" s="21">
        <v>121.0360881</v>
      </c>
      <c r="Q39" s="21">
        <v>1144.40548298</v>
      </c>
      <c r="R39" s="21">
        <v>273.72255754999998</v>
      </c>
      <c r="S39" s="21">
        <v>181.59275205</v>
      </c>
      <c r="T39" s="22">
        <v>150.87299999999999</v>
      </c>
    </row>
    <row r="40" spans="2:20" s="3" customFormat="1" x14ac:dyDescent="0.2">
      <c r="B40" s="20" t="s">
        <v>54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>
        <v>588.75545033000003</v>
      </c>
      <c r="P40" s="21">
        <v>640.61068252000007</v>
      </c>
      <c r="Q40" s="21">
        <v>1314.2217058599999</v>
      </c>
      <c r="R40" s="21">
        <v>3362.0122868100002</v>
      </c>
      <c r="S40" s="21">
        <v>5229.9590864799993</v>
      </c>
      <c r="T40" s="22">
        <v>6044.3990000000003</v>
      </c>
    </row>
    <row r="41" spans="2:20" s="3" customFormat="1" x14ac:dyDescent="0.2">
      <c r="B41" s="20" t="s">
        <v>53</v>
      </c>
      <c r="C41" s="21">
        <v>6221.6949681600017</v>
      </c>
      <c r="D41" s="21">
        <v>7645.3976856000008</v>
      </c>
      <c r="E41" s="21">
        <v>7504.0947689999994</v>
      </c>
      <c r="F41" s="21">
        <v>5271.1404803900004</v>
      </c>
      <c r="G41" s="21">
        <v>4239.8948124999997</v>
      </c>
      <c r="H41" s="21">
        <v>4185.1672200800003</v>
      </c>
      <c r="I41" s="21">
        <v>3374.18178248</v>
      </c>
      <c r="J41" s="21">
        <v>3658.1947212999999</v>
      </c>
      <c r="K41" s="21">
        <v>3707.82159542</v>
      </c>
      <c r="L41" s="21">
        <v>3767.0410657399998</v>
      </c>
      <c r="M41" s="21">
        <v>3179.4608057199994</v>
      </c>
      <c r="N41" s="21">
        <v>3460.6430697300002</v>
      </c>
      <c r="O41" s="21">
        <v>3229.9648594400001</v>
      </c>
      <c r="P41" s="21">
        <v>3057.71251914</v>
      </c>
      <c r="Q41" s="21">
        <v>3236.9637343099998</v>
      </c>
      <c r="R41" s="21">
        <v>2889.5408309300001</v>
      </c>
      <c r="S41" s="21">
        <v>3186.3215120700002</v>
      </c>
      <c r="T41" s="22">
        <v>3957.7860000000001</v>
      </c>
    </row>
    <row r="42" spans="2:20" s="3" customFormat="1" x14ac:dyDescent="0.2">
      <c r="B42" s="20" t="s">
        <v>16</v>
      </c>
      <c r="C42" s="21">
        <v>485.15163723209997</v>
      </c>
      <c r="D42" s="21">
        <v>1270.6474251699999</v>
      </c>
      <c r="E42" s="21">
        <v>835.67480862000002</v>
      </c>
      <c r="F42" s="21">
        <v>854.87072962999991</v>
      </c>
      <c r="G42" s="21">
        <v>683.26431434000006</v>
      </c>
      <c r="H42" s="21">
        <v>626.54272099000002</v>
      </c>
      <c r="I42" s="21">
        <v>825.09428695000008</v>
      </c>
      <c r="J42" s="21">
        <v>724.79112137000004</v>
      </c>
      <c r="K42" s="21">
        <v>688.11089013000003</v>
      </c>
      <c r="L42" s="21">
        <v>690.63700349999999</v>
      </c>
      <c r="M42" s="21">
        <v>904.72237610000002</v>
      </c>
      <c r="N42" s="21">
        <v>951.42039405999992</v>
      </c>
      <c r="O42" s="21">
        <v>1072.47838712</v>
      </c>
      <c r="P42" s="21">
        <v>1383.7856919999999</v>
      </c>
      <c r="Q42" s="21">
        <v>1434.8980112300001</v>
      </c>
      <c r="R42" s="21">
        <v>1835.73926306</v>
      </c>
      <c r="S42" s="21">
        <v>2116.4580310699998</v>
      </c>
      <c r="T42" s="22">
        <v>2145.654</v>
      </c>
    </row>
    <row r="43" spans="2:20" s="3" customFormat="1" x14ac:dyDescent="0.2">
      <c r="B43" s="20" t="s">
        <v>6</v>
      </c>
      <c r="C43" s="21">
        <v>11.537645319999999</v>
      </c>
      <c r="D43" s="21">
        <v>11.515997520000001</v>
      </c>
      <c r="E43" s="21">
        <v>24.130139240000002</v>
      </c>
      <c r="F43" s="21">
        <v>29.880020220000002</v>
      </c>
      <c r="G43" s="21">
        <v>31.844478280000004</v>
      </c>
      <c r="H43" s="21">
        <v>43.654716740000005</v>
      </c>
      <c r="I43" s="21">
        <v>70.203511809999995</v>
      </c>
      <c r="J43" s="21">
        <v>78.739617480000007</v>
      </c>
      <c r="K43" s="21">
        <v>170.86716960000001</v>
      </c>
      <c r="L43" s="21">
        <v>364.23705832000002</v>
      </c>
      <c r="M43" s="21">
        <v>346.21696986000001</v>
      </c>
      <c r="N43" s="21">
        <v>483.24228012000003</v>
      </c>
      <c r="O43" s="21">
        <v>679.85562394999999</v>
      </c>
      <c r="P43" s="21">
        <v>933.76198947</v>
      </c>
      <c r="Q43" s="21">
        <v>1162.8452754100001</v>
      </c>
      <c r="R43" s="21">
        <v>1347.1128661099999</v>
      </c>
      <c r="S43" s="21">
        <v>1425.3278392499999</v>
      </c>
      <c r="T43" s="22">
        <v>1471.162</v>
      </c>
    </row>
    <row r="44" spans="2:20" s="3" customFormat="1" x14ac:dyDescent="0.2">
      <c r="B44" s="20" t="s">
        <v>36</v>
      </c>
      <c r="C44" s="21">
        <v>177.36324492999998</v>
      </c>
      <c r="D44" s="21">
        <v>87.421379710000011</v>
      </c>
      <c r="E44" s="21">
        <v>54.615312210000006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/>
      <c r="L44" s="21"/>
      <c r="M44" s="21"/>
      <c r="N44" s="21"/>
      <c r="O44" s="21">
        <v>0</v>
      </c>
      <c r="P44" s="21">
        <v>139.57111109999997</v>
      </c>
      <c r="Q44" s="21">
        <v>715.81661141000006</v>
      </c>
      <c r="R44" s="21">
        <v>1141.3375130500001</v>
      </c>
      <c r="S44" s="21">
        <v>1797.50062742</v>
      </c>
      <c r="T44" s="22">
        <v>1797.7059999999999</v>
      </c>
    </row>
    <row r="45" spans="2:20" s="3" customFormat="1" x14ac:dyDescent="0.2">
      <c r="B45" s="20" t="s">
        <v>7</v>
      </c>
      <c r="C45" s="21">
        <v>172.08016673999998</v>
      </c>
      <c r="D45" s="21">
        <v>349.25664159999997</v>
      </c>
      <c r="E45" s="21">
        <v>372.20960628</v>
      </c>
      <c r="F45" s="21">
        <v>416.85517675</v>
      </c>
      <c r="G45" s="21">
        <v>738.72588074000009</v>
      </c>
      <c r="H45" s="21">
        <v>765.62950463999994</v>
      </c>
      <c r="I45" s="21">
        <v>659.18187547000014</v>
      </c>
      <c r="J45" s="21">
        <v>560.11305924999999</v>
      </c>
      <c r="K45" s="21">
        <v>458.35373384000002</v>
      </c>
      <c r="L45" s="21">
        <v>402.66647107</v>
      </c>
      <c r="M45" s="21">
        <v>400.98602530000005</v>
      </c>
      <c r="N45" s="21">
        <v>481.93517018</v>
      </c>
      <c r="O45" s="21">
        <v>585.76644399000008</v>
      </c>
      <c r="P45" s="21">
        <v>574.45921014999999</v>
      </c>
      <c r="Q45" s="21">
        <v>436.88099727999997</v>
      </c>
      <c r="R45" s="21">
        <v>421.37410963999997</v>
      </c>
      <c r="S45" s="21">
        <v>998.96710791999999</v>
      </c>
      <c r="T45" s="22">
        <v>1103.115</v>
      </c>
    </row>
    <row r="46" spans="2:20" s="3" customFormat="1" x14ac:dyDescent="0.2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2"/>
    </row>
    <row r="47" spans="2:20" s="7" customFormat="1" x14ac:dyDescent="0.2">
      <c r="B47" s="17" t="s">
        <v>23</v>
      </c>
      <c r="C47" s="18">
        <v>1914.5526769486</v>
      </c>
      <c r="D47" s="18">
        <v>2717.9054250899999</v>
      </c>
      <c r="E47" s="18">
        <v>3061.6145114000001</v>
      </c>
      <c r="F47" s="18">
        <v>3160.9208317000002</v>
      </c>
      <c r="G47" s="18">
        <v>3305.6881798400004</v>
      </c>
      <c r="H47" s="18">
        <v>3619.5877460400002</v>
      </c>
      <c r="I47" s="18">
        <v>3615.46171873</v>
      </c>
      <c r="J47" s="18">
        <v>3337.18419133</v>
      </c>
      <c r="K47" s="18">
        <v>3574.3120253900001</v>
      </c>
      <c r="L47" s="18">
        <v>3526.49165619</v>
      </c>
      <c r="M47" s="18">
        <v>3931.8536269599999</v>
      </c>
      <c r="N47" s="18">
        <v>4644.8795991400002</v>
      </c>
      <c r="O47" s="18">
        <v>5139.2975969299996</v>
      </c>
      <c r="P47" s="18">
        <v>5430.6275798699999</v>
      </c>
      <c r="Q47" s="18">
        <f>SUM(Q48:Q52)</f>
        <v>6508.5417058599996</v>
      </c>
      <c r="R47" s="18">
        <f>SUM(R48:R52)</f>
        <v>8018.2505493400004</v>
      </c>
      <c r="S47" s="18">
        <f>SUM(S48:S52)</f>
        <v>8901.8776494999984</v>
      </c>
      <c r="T47" s="19">
        <f>SUM(T48:T52)</f>
        <v>9195.384</v>
      </c>
    </row>
    <row r="48" spans="2:20" s="3" customFormat="1" x14ac:dyDescent="0.2">
      <c r="B48" s="20" t="s">
        <v>8</v>
      </c>
      <c r="C48" s="21">
        <v>1318.4002157300001</v>
      </c>
      <c r="D48" s="21">
        <v>1719.2887489300001</v>
      </c>
      <c r="E48" s="21">
        <v>1988.58568556</v>
      </c>
      <c r="F48" s="21">
        <v>2329.16762556</v>
      </c>
      <c r="G48" s="21">
        <v>2577.0864302500004</v>
      </c>
      <c r="H48" s="21">
        <v>2747.3469502500002</v>
      </c>
      <c r="I48" s="21">
        <v>2482.1346271500001</v>
      </c>
      <c r="J48" s="21">
        <v>2591.66652772</v>
      </c>
      <c r="K48" s="21">
        <v>2734.3357277</v>
      </c>
      <c r="L48" s="21">
        <v>2502.5803777199999</v>
      </c>
      <c r="M48" s="21">
        <v>2585.0303777199997</v>
      </c>
      <c r="N48" s="21">
        <v>2780.2529277199997</v>
      </c>
      <c r="O48" s="21">
        <v>3020.8304586199997</v>
      </c>
      <c r="P48" s="21">
        <v>3347.1155567199999</v>
      </c>
      <c r="Q48" s="21">
        <v>4112.6934167199997</v>
      </c>
      <c r="R48" s="21">
        <v>4549.8808267200002</v>
      </c>
      <c r="S48" s="21">
        <v>5556.5235867199999</v>
      </c>
      <c r="T48" s="22">
        <v>5957.0919999999996</v>
      </c>
    </row>
    <row r="49" spans="2:20" s="3" customFormat="1" x14ac:dyDescent="0.2">
      <c r="B49" s="20" t="s">
        <v>9</v>
      </c>
      <c r="C49" s="21">
        <v>126.0062099</v>
      </c>
      <c r="D49" s="21">
        <v>409.01472967000001</v>
      </c>
      <c r="E49" s="21">
        <v>456.69888107999998</v>
      </c>
      <c r="F49" s="21">
        <v>543.46830239999997</v>
      </c>
      <c r="G49" s="21">
        <v>603.75316801999998</v>
      </c>
      <c r="H49" s="21">
        <v>432.90253063</v>
      </c>
      <c r="I49" s="21">
        <v>604.12403816999995</v>
      </c>
      <c r="J49" s="21">
        <v>258.23333249000001</v>
      </c>
      <c r="K49" s="21">
        <v>160.78381662999999</v>
      </c>
      <c r="L49" s="21">
        <v>137.22546414999999</v>
      </c>
      <c r="M49" s="21">
        <v>139.65780108000001</v>
      </c>
      <c r="N49" s="21">
        <v>147.25974708000001</v>
      </c>
      <c r="O49" s="21">
        <v>118.15785904000001</v>
      </c>
      <c r="P49" s="21">
        <v>167.31563600999999</v>
      </c>
      <c r="Q49" s="21">
        <v>222.10870906999997</v>
      </c>
      <c r="R49" s="21">
        <v>850.25570461999996</v>
      </c>
      <c r="S49" s="21">
        <v>474.66977152999999</v>
      </c>
      <c r="T49" s="22">
        <v>581.34500000000003</v>
      </c>
    </row>
    <row r="50" spans="2:20" s="3" customFormat="1" x14ac:dyDescent="0.2">
      <c r="B50" s="20" t="s">
        <v>37</v>
      </c>
      <c r="C50" s="21">
        <v>91.733967930000006</v>
      </c>
      <c r="D50" s="21">
        <v>167.81033818000003</v>
      </c>
      <c r="E50" s="21">
        <v>207.22567080999997</v>
      </c>
      <c r="F50" s="21">
        <v>322.50636788999998</v>
      </c>
      <c r="G50" s="21">
        <v>324.09738533000001</v>
      </c>
      <c r="H50" s="21">
        <v>0</v>
      </c>
      <c r="I50" s="21">
        <v>0</v>
      </c>
      <c r="J50" s="21"/>
      <c r="K50" s="21">
        <v>-1.1285838800000001</v>
      </c>
      <c r="L50" s="21">
        <v>-2.5019758300000001</v>
      </c>
      <c r="M50" s="21">
        <v>-12.651802679999999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2">
        <v>0</v>
      </c>
    </row>
    <row r="51" spans="2:20" s="3" customFormat="1" x14ac:dyDescent="0.2">
      <c r="B51" s="20" t="s">
        <v>10</v>
      </c>
      <c r="C51" s="21">
        <v>93.946967829999991</v>
      </c>
      <c r="D51" s="21">
        <v>138.21753525</v>
      </c>
      <c r="E51" s="21">
        <v>170.37371237999997</v>
      </c>
      <c r="F51" s="21">
        <v>190.61602316</v>
      </c>
      <c r="G51" s="21">
        <v>190.85280787000002</v>
      </c>
      <c r="H51" s="21">
        <v>659.20863169000006</v>
      </c>
      <c r="I51" s="21">
        <v>702.92357372000004</v>
      </c>
      <c r="J51" s="21">
        <v>657.57159850000005</v>
      </c>
      <c r="K51" s="21">
        <v>537.63094408999996</v>
      </c>
      <c r="L51" s="21">
        <v>480.23806439999998</v>
      </c>
      <c r="M51" s="21">
        <v>471.87178501999995</v>
      </c>
      <c r="N51" s="21">
        <v>888.20998436000002</v>
      </c>
      <c r="O51" s="21">
        <v>1063.2603717700001</v>
      </c>
      <c r="P51" s="21">
        <v>999.04243637000002</v>
      </c>
      <c r="Q51" s="21">
        <v>1021.17723529</v>
      </c>
      <c r="R51" s="21">
        <v>1335.91601816</v>
      </c>
      <c r="S51" s="21">
        <v>1681.6104998399999</v>
      </c>
      <c r="T51" s="22">
        <v>1911.731</v>
      </c>
    </row>
    <row r="52" spans="2:20" s="3" customFormat="1" x14ac:dyDescent="0.2">
      <c r="B52" s="20" t="s">
        <v>11</v>
      </c>
      <c r="C52" s="21">
        <v>284.46531555860003</v>
      </c>
      <c r="D52" s="21">
        <v>283.57407305999999</v>
      </c>
      <c r="E52" s="21">
        <v>238.73056157000002</v>
      </c>
      <c r="F52" s="21">
        <v>-224.83748730999997</v>
      </c>
      <c r="G52" s="21">
        <v>-390.10161162999992</v>
      </c>
      <c r="H52" s="21">
        <v>-219.87036653000001</v>
      </c>
      <c r="I52" s="21">
        <v>-173.72052030999998</v>
      </c>
      <c r="J52" s="21">
        <v>-170.28726739000001</v>
      </c>
      <c r="K52" s="21">
        <v>142.69012086999999</v>
      </c>
      <c r="L52" s="21">
        <v>408.94972575999998</v>
      </c>
      <c r="M52" s="21">
        <v>747.94546582000009</v>
      </c>
      <c r="N52" s="21">
        <v>829.15693998000006</v>
      </c>
      <c r="O52" s="21">
        <v>937.04890749999993</v>
      </c>
      <c r="P52" s="21">
        <v>917.15395077000005</v>
      </c>
      <c r="Q52" s="21">
        <v>1152.5623447799999</v>
      </c>
      <c r="R52" s="21">
        <v>1282.19799984</v>
      </c>
      <c r="S52" s="21">
        <v>1189.07379141</v>
      </c>
      <c r="T52" s="22">
        <v>745.21600000000001</v>
      </c>
    </row>
    <row r="53" spans="2:20" s="3" customFormat="1" x14ac:dyDescent="0.2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</row>
    <row r="54" spans="2:20" s="7" customFormat="1" x14ac:dyDescent="0.2">
      <c r="B54" s="17" t="s">
        <v>24</v>
      </c>
      <c r="C54" s="18">
        <v>26848.2322639429</v>
      </c>
      <c r="D54" s="18">
        <v>32072.155751359995</v>
      </c>
      <c r="E54" s="18">
        <v>33413.181442629997</v>
      </c>
      <c r="F54" s="18">
        <v>32189.950688720004</v>
      </c>
      <c r="G54" s="18">
        <v>31408.741702890002</v>
      </c>
      <c r="H54" s="18">
        <v>30520.941017720004</v>
      </c>
      <c r="I54" s="18">
        <v>29854.678339029997</v>
      </c>
      <c r="J54" s="18">
        <v>29054.2592267</v>
      </c>
      <c r="K54" s="18">
        <v>31746.316789</v>
      </c>
      <c r="L54" s="18">
        <v>35382.650198039999</v>
      </c>
      <c r="M54" s="18">
        <v>40982.529031409998</v>
      </c>
      <c r="N54" s="18">
        <v>49805.82188594999</v>
      </c>
      <c r="O54" s="18">
        <v>59104.80950979</v>
      </c>
      <c r="P54" s="18">
        <v>64366.641962379988</v>
      </c>
      <c r="Q54" s="18">
        <f>+Q29+Q47</f>
        <v>77177.240814160003</v>
      </c>
      <c r="R54" s="18">
        <f>+R29+R47</f>
        <v>92813.781219799988</v>
      </c>
      <c r="S54" s="18">
        <f>+S29+S47</f>
        <v>108828.50537314001</v>
      </c>
      <c r="T54" s="19">
        <f>+T29+T47</f>
        <v>112839.88400000001</v>
      </c>
    </row>
    <row r="55" spans="2:20" s="3" customFormat="1" x14ac:dyDescent="0.2">
      <c r="B55" s="20" t="s">
        <v>12</v>
      </c>
      <c r="C55" s="21">
        <v>4743.5057556371994</v>
      </c>
      <c r="D55" s="21">
        <v>5089.7224692</v>
      </c>
      <c r="E55" s="21">
        <v>5025.4357568500009</v>
      </c>
      <c r="F55" s="21">
        <v>3934.36974435</v>
      </c>
      <c r="G55" s="21">
        <v>3679.5668639199998</v>
      </c>
      <c r="H55" s="21">
        <v>3768.61399957</v>
      </c>
      <c r="I55" s="21">
        <v>3701.67645395</v>
      </c>
      <c r="J55" s="21">
        <v>3636.3614965000002</v>
      </c>
      <c r="K55" s="21">
        <v>3747.8764604200001</v>
      </c>
      <c r="L55" s="21">
        <v>3888.3459749399999</v>
      </c>
      <c r="M55" s="21">
        <v>4705.0920846600002</v>
      </c>
      <c r="N55" s="21">
        <v>4877.2527900900004</v>
      </c>
      <c r="O55" s="21">
        <v>5332.9493672999997</v>
      </c>
      <c r="P55" s="21">
        <v>6112.9923628300003</v>
      </c>
      <c r="Q55" s="21">
        <v>8019.8704957400005</v>
      </c>
      <c r="R55" s="21">
        <v>9696.9800709600004</v>
      </c>
      <c r="S55" s="21">
        <v>12725.55233674</v>
      </c>
      <c r="T55" s="22">
        <v>12693.164000000001</v>
      </c>
    </row>
    <row r="56" spans="2:20" s="3" customFormat="1" x14ac:dyDescent="0.2">
      <c r="B56" s="20" t="s">
        <v>13</v>
      </c>
      <c r="C56" s="21">
        <v>65826.605875180205</v>
      </c>
      <c r="D56" s="21">
        <v>80136.651527520007</v>
      </c>
      <c r="E56" s="21">
        <v>94169.529983629996</v>
      </c>
      <c r="F56" s="21">
        <v>105414.18341205001</v>
      </c>
      <c r="G56" s="21">
        <v>100719.66561072001</v>
      </c>
      <c r="H56" s="21">
        <v>98564.734444960006</v>
      </c>
      <c r="I56" s="21">
        <v>92854.398965970002</v>
      </c>
      <c r="J56" s="21">
        <v>81698.035708779993</v>
      </c>
      <c r="K56" s="21">
        <v>79676.732285709993</v>
      </c>
      <c r="L56" s="21">
        <v>79745.807451219996</v>
      </c>
      <c r="M56" s="21">
        <v>82966.69502567999</v>
      </c>
      <c r="N56" s="21">
        <v>82846.771290960009</v>
      </c>
      <c r="O56" s="21">
        <v>92964.426216270003</v>
      </c>
      <c r="P56" s="21">
        <v>111057.92350857001</v>
      </c>
      <c r="Q56" s="21">
        <v>136793.04428114998</v>
      </c>
      <c r="R56" s="21">
        <v>163114.16111525</v>
      </c>
      <c r="S56" s="21">
        <v>198546.29397365998</v>
      </c>
      <c r="T56" s="22">
        <v>214335.42800000001</v>
      </c>
    </row>
    <row r="57" spans="2:20" s="3" customFormat="1" x14ac:dyDescent="0.2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2"/>
    </row>
    <row r="58" spans="2:20" s="3" customFormat="1" x14ac:dyDescent="0.2">
      <c r="B58" s="17" t="s">
        <v>38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9"/>
    </row>
    <row r="59" spans="2:20" s="3" customFormat="1" x14ac:dyDescent="0.2">
      <c r="B59" s="20" t="s">
        <v>17</v>
      </c>
      <c r="C59" s="21">
        <v>2842.6226987843002</v>
      </c>
      <c r="D59" s="21">
        <v>3503.3338679399999</v>
      </c>
      <c r="E59" s="21">
        <v>3918.7849636400001</v>
      </c>
      <c r="F59" s="21">
        <v>4068.0753866199998</v>
      </c>
      <c r="G59" s="21">
        <v>3354.0939641300001</v>
      </c>
      <c r="H59" s="21">
        <v>2618.4769855700001</v>
      </c>
      <c r="I59" s="21">
        <v>2235.9658673999998</v>
      </c>
      <c r="J59" s="21">
        <v>1962.4731744999999</v>
      </c>
      <c r="K59" s="21">
        <v>2317.43061425</v>
      </c>
      <c r="L59" s="21">
        <v>2435.9842494099998</v>
      </c>
      <c r="M59" s="21">
        <v>2998.01007841</v>
      </c>
      <c r="N59" s="21">
        <v>3673.8411931300002</v>
      </c>
      <c r="O59" s="21">
        <v>3834.0119619500001</v>
      </c>
      <c r="P59" s="21">
        <v>3760.9757628000002</v>
      </c>
      <c r="Q59" s="21">
        <v>4286.0350076799996</v>
      </c>
      <c r="R59" s="21">
        <v>5703.0054556499999</v>
      </c>
      <c r="S59" s="21">
        <v>6883.6320756200003</v>
      </c>
      <c r="T59" s="22">
        <v>4092.913</v>
      </c>
    </row>
    <row r="60" spans="2:20" s="3" customFormat="1" x14ac:dyDescent="0.2">
      <c r="B60" s="20" t="s">
        <v>40</v>
      </c>
      <c r="C60" s="21">
        <v>-1579.8465011388998</v>
      </c>
      <c r="D60" s="21">
        <v>-1841.1208362300001</v>
      </c>
      <c r="E60" s="21">
        <v>-2054.5332005099999</v>
      </c>
      <c r="F60" s="21">
        <v>-2115.54323041</v>
      </c>
      <c r="G60" s="21">
        <v>-1574.8388145699996</v>
      </c>
      <c r="H60" s="21">
        <v>-1020.3899558200001</v>
      </c>
      <c r="I60" s="21">
        <v>-829.23365511999998</v>
      </c>
      <c r="J60" s="21">
        <v>-636.41001472000005</v>
      </c>
      <c r="K60" s="21">
        <v>-766.33250616999999</v>
      </c>
      <c r="L60" s="21">
        <v>-840.79069145000005</v>
      </c>
      <c r="M60" s="21">
        <v>-1026.0526797299999</v>
      </c>
      <c r="N60" s="21">
        <v>-1224.37647227</v>
      </c>
      <c r="O60" s="21">
        <v>-1301.3304550999999</v>
      </c>
      <c r="P60" s="21">
        <v>-856.46314174999998</v>
      </c>
      <c r="Q60" s="21">
        <v>-775.34682062000002</v>
      </c>
      <c r="R60" s="21">
        <v>-1015.5686543100001</v>
      </c>
      <c r="S60" s="21">
        <v>-1197.77950571</v>
      </c>
      <c r="T60" s="22">
        <v>-705.60599999999999</v>
      </c>
    </row>
    <row r="61" spans="2:20" s="7" customFormat="1" x14ac:dyDescent="0.2">
      <c r="B61" s="17" t="s">
        <v>41</v>
      </c>
      <c r="C61" s="18">
        <v>1262.7761976453996</v>
      </c>
      <c r="D61" s="18">
        <v>1662.21303171</v>
      </c>
      <c r="E61" s="18">
        <v>1864.2517631300004</v>
      </c>
      <c r="F61" s="18">
        <v>1952.5321562100005</v>
      </c>
      <c r="G61" s="18">
        <v>1779.2551495599998</v>
      </c>
      <c r="H61" s="18">
        <v>1598.0870297500001</v>
      </c>
      <c r="I61" s="18">
        <v>1406.7322122799999</v>
      </c>
      <c r="J61" s="18">
        <v>1326.06315978</v>
      </c>
      <c r="K61" s="18">
        <v>1551.09810808</v>
      </c>
      <c r="L61" s="18">
        <v>1595.1935579599999</v>
      </c>
      <c r="M61" s="18">
        <v>1971.9573986800001</v>
      </c>
      <c r="N61" s="18">
        <v>2449.4647208599999</v>
      </c>
      <c r="O61" s="18">
        <v>2532.68150685</v>
      </c>
      <c r="P61" s="18">
        <v>2904.5126210500002</v>
      </c>
      <c r="Q61" s="18">
        <f>+Q59+Q60</f>
        <v>3510.6881870599996</v>
      </c>
      <c r="R61" s="18">
        <f>+R59+R60</f>
        <v>4687.4368013399999</v>
      </c>
      <c r="S61" s="18">
        <f>+S59+S60</f>
        <v>5685.8525699100001</v>
      </c>
      <c r="T61" s="19">
        <f>+T59+T60</f>
        <v>3387.3069999999998</v>
      </c>
    </row>
    <row r="62" spans="2:20" s="3" customFormat="1" x14ac:dyDescent="0.2">
      <c r="B62" s="20" t="s">
        <v>42</v>
      </c>
      <c r="C62" s="21">
        <v>912.42914423740001</v>
      </c>
      <c r="D62" s="21">
        <v>1595.1944752099998</v>
      </c>
      <c r="E62" s="21">
        <v>2173.8544561699996</v>
      </c>
      <c r="F62" s="21">
        <v>3043.33385421</v>
      </c>
      <c r="G62" s="21">
        <v>3095.42087227</v>
      </c>
      <c r="H62" s="21">
        <v>4607.2591887899998</v>
      </c>
      <c r="I62" s="21">
        <v>2358.1990206500004</v>
      </c>
      <c r="J62" s="21">
        <v>1488.0636313299999</v>
      </c>
      <c r="K62" s="21">
        <v>-321.05633363999999</v>
      </c>
      <c r="L62" s="21">
        <v>-385.92532348999998</v>
      </c>
      <c r="M62" s="21">
        <v>-1527.5428972499999</v>
      </c>
      <c r="N62" s="21"/>
      <c r="O62" s="21"/>
      <c r="P62" s="21"/>
      <c r="Q62" s="21"/>
      <c r="R62" s="21"/>
      <c r="S62" s="21"/>
      <c r="T62" s="22"/>
    </row>
    <row r="63" spans="2:20" s="3" customFormat="1" x14ac:dyDescent="0.2">
      <c r="B63" s="20" t="s">
        <v>43</v>
      </c>
      <c r="C63" s="21">
        <v>-925.40293787899998</v>
      </c>
      <c r="D63" s="21">
        <v>-1619.1047544899998</v>
      </c>
      <c r="E63" s="21">
        <v>-2205.3210420999999</v>
      </c>
      <c r="F63" s="21">
        <v>-3083.5109697700004</v>
      </c>
      <c r="G63" s="21">
        <v>-3144.6086552800002</v>
      </c>
      <c r="H63" s="21">
        <v>-4698.9993387900004</v>
      </c>
      <c r="I63" s="21">
        <v>-2403.5960456999996</v>
      </c>
      <c r="J63" s="21">
        <v>-1509.4997421200001</v>
      </c>
      <c r="K63" s="21">
        <v>325.88349635999998</v>
      </c>
      <c r="L63" s="21">
        <v>410.17093634999998</v>
      </c>
      <c r="M63" s="21">
        <v>1649.67067479</v>
      </c>
      <c r="N63" s="21"/>
      <c r="O63" s="21"/>
      <c r="P63" s="21"/>
      <c r="Q63" s="21"/>
      <c r="R63" s="21"/>
      <c r="S63" s="21"/>
      <c r="T63" s="22"/>
    </row>
    <row r="64" spans="2:20" s="3" customFormat="1" ht="14.25" x14ac:dyDescent="0.2">
      <c r="B64" s="20" t="s">
        <v>83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>
        <v>-183.40424603</v>
      </c>
      <c r="O64" s="21">
        <v>2.3999999999999998E-7</v>
      </c>
      <c r="P64" s="21">
        <v>8.0000000000000002E-8</v>
      </c>
      <c r="Q64" s="21"/>
      <c r="R64" s="21"/>
      <c r="S64" s="21"/>
      <c r="T64" s="22"/>
    </row>
    <row r="65" spans="2:20" s="7" customFormat="1" x14ac:dyDescent="0.2">
      <c r="B65" s="17" t="s">
        <v>45</v>
      </c>
      <c r="C65" s="18">
        <v>1249.8024040038001</v>
      </c>
      <c r="D65" s="18">
        <v>1638.3027524299998</v>
      </c>
      <c r="E65" s="18">
        <v>1832.7851771999999</v>
      </c>
      <c r="F65" s="18">
        <v>1912.3550406500001</v>
      </c>
      <c r="G65" s="18">
        <v>1730.0673665500001</v>
      </c>
      <c r="H65" s="18">
        <v>1506.34687975</v>
      </c>
      <c r="I65" s="18">
        <v>1361.33518723</v>
      </c>
      <c r="J65" s="18">
        <v>1304.6270489899998</v>
      </c>
      <c r="K65" s="18">
        <v>1555.9252707999999</v>
      </c>
      <c r="L65" s="18">
        <v>1619.4391708199998</v>
      </c>
      <c r="M65" s="18">
        <v>2094.08517622</v>
      </c>
      <c r="N65" s="18">
        <v>2266.0604748299997</v>
      </c>
      <c r="O65" s="18">
        <v>2532.6815070900002</v>
      </c>
      <c r="P65" s="18">
        <v>2904.5126211300003</v>
      </c>
      <c r="Q65" s="18">
        <f>+Q61+Q62+Q63+Q64</f>
        <v>3510.6881870599996</v>
      </c>
      <c r="R65" s="18">
        <f>+R61+R62+R63+R64</f>
        <v>4687.4368013399999</v>
      </c>
      <c r="S65" s="18">
        <f>+S61+S62+S63+S64</f>
        <v>5685.8525699100001</v>
      </c>
      <c r="T65" s="19">
        <f>+T61+T62+T63+T64</f>
        <v>3387.3069999999998</v>
      </c>
    </row>
    <row r="66" spans="2:20" s="3" customFormat="1" x14ac:dyDescent="0.2">
      <c r="B66" s="20" t="s">
        <v>44</v>
      </c>
      <c r="C66" s="21">
        <v>102.35578816000002</v>
      </c>
      <c r="D66" s="21">
        <v>119.29987407000002</v>
      </c>
      <c r="E66" s="21">
        <v>151.25552257000001</v>
      </c>
      <c r="F66" s="21">
        <v>298.03723063000007</v>
      </c>
      <c r="G66" s="21">
        <v>313.31345928000002</v>
      </c>
      <c r="H66" s="21">
        <v>549.16186562999997</v>
      </c>
      <c r="I66" s="21">
        <v>726.77165586000001</v>
      </c>
      <c r="J66" s="21">
        <v>700.44783313999994</v>
      </c>
      <c r="K66" s="21">
        <v>517.30778267999995</v>
      </c>
      <c r="L66" s="21">
        <v>378.96409239000002</v>
      </c>
      <c r="M66" s="21">
        <v>390.19909053999999</v>
      </c>
      <c r="N66" s="21">
        <v>853.85802605999993</v>
      </c>
      <c r="O66" s="21">
        <v>893.29798302999995</v>
      </c>
      <c r="P66" s="21">
        <v>1304.9211647499999</v>
      </c>
      <c r="Q66" s="21">
        <v>964.86236016999999</v>
      </c>
      <c r="R66" s="21">
        <v>1199.1309462900001</v>
      </c>
      <c r="S66" s="21">
        <v>1264.7087513200001</v>
      </c>
      <c r="T66" s="22">
        <v>666.94</v>
      </c>
    </row>
    <row r="67" spans="2:20" s="3" customFormat="1" x14ac:dyDescent="0.2">
      <c r="B67" s="20" t="s">
        <v>46</v>
      </c>
      <c r="C67" s="21">
        <v>-258.15264626210001</v>
      </c>
      <c r="D67" s="21">
        <v>-510.02984795000003</v>
      </c>
      <c r="E67" s="21">
        <v>-677.82371380000018</v>
      </c>
      <c r="F67" s="21">
        <v>-1358.1828479300002</v>
      </c>
      <c r="G67" s="21">
        <v>-1171.4149713699999</v>
      </c>
      <c r="H67" s="21">
        <v>-1229.8629744300001</v>
      </c>
      <c r="I67" s="21">
        <v>-1139.5021646099999</v>
      </c>
      <c r="J67" s="21">
        <v>-1049.1162340999999</v>
      </c>
      <c r="K67" s="21">
        <v>-747.85746605999998</v>
      </c>
      <c r="L67" s="21">
        <v>-663.72023364999995</v>
      </c>
      <c r="M67" s="21">
        <v>-660.48322178000001</v>
      </c>
      <c r="N67" s="21">
        <v>-1300.30859691</v>
      </c>
      <c r="O67" s="21">
        <v>-1203.4178852999999</v>
      </c>
      <c r="P67" s="21">
        <v>-1783.45840638</v>
      </c>
      <c r="Q67" s="21">
        <v>-1458.0123577499999</v>
      </c>
      <c r="R67" s="21">
        <v>-1600.1876244099999</v>
      </c>
      <c r="S67" s="21">
        <v>-1881.57120435</v>
      </c>
      <c r="T67" s="22">
        <v>-979.99400000000003</v>
      </c>
    </row>
    <row r="68" spans="2:20" s="7" customFormat="1" x14ac:dyDescent="0.2">
      <c r="B68" s="17" t="s">
        <v>47</v>
      </c>
      <c r="C68" s="18">
        <v>1094.0055459017001</v>
      </c>
      <c r="D68" s="18">
        <v>1247.5727785500001</v>
      </c>
      <c r="E68" s="18">
        <v>1306.2169859700005</v>
      </c>
      <c r="F68" s="18">
        <v>852.20942335000007</v>
      </c>
      <c r="G68" s="18">
        <v>871.96585445999972</v>
      </c>
      <c r="H68" s="18">
        <v>825.64577095000004</v>
      </c>
      <c r="I68" s="18">
        <v>948.60467847999996</v>
      </c>
      <c r="J68" s="18">
        <v>955.95864802999995</v>
      </c>
      <c r="K68" s="18">
        <v>1325.3755874199999</v>
      </c>
      <c r="L68" s="18">
        <v>1334.6830295599998</v>
      </c>
      <c r="M68" s="18">
        <v>1823.8010449799999</v>
      </c>
      <c r="N68" s="18">
        <v>1819.6099039799994</v>
      </c>
      <c r="O68" s="18">
        <v>2222.5616048200004</v>
      </c>
      <c r="P68" s="18">
        <v>2425.9753794999997</v>
      </c>
      <c r="Q68" s="18">
        <f>+Q65+Q66+Q67</f>
        <v>3017.5381894799993</v>
      </c>
      <c r="R68" s="18">
        <f>+R65+R66+R67</f>
        <v>4286.3801232200003</v>
      </c>
      <c r="S68" s="18">
        <f>+S65+S66+S67</f>
        <v>5068.9901168800006</v>
      </c>
      <c r="T68" s="19">
        <f>+T65+T66+T67</f>
        <v>3074.2529999999997</v>
      </c>
    </row>
    <row r="69" spans="2:20" s="3" customFormat="1" x14ac:dyDescent="0.2">
      <c r="B69" s="20" t="s">
        <v>48</v>
      </c>
      <c r="C69" s="21">
        <v>475.43443075060003</v>
      </c>
      <c r="D69" s="21">
        <v>592.28642280000008</v>
      </c>
      <c r="E69" s="21">
        <v>514.59338610999998</v>
      </c>
      <c r="F69" s="21">
        <v>580.36127758000009</v>
      </c>
      <c r="G69" s="21">
        <v>761.54992571000002</v>
      </c>
      <c r="H69" s="21">
        <v>992.2054579500001</v>
      </c>
      <c r="I69" s="21">
        <v>1018.75825602</v>
      </c>
      <c r="J69" s="21">
        <v>1088.6737021599999</v>
      </c>
      <c r="K69" s="21">
        <v>1107.2041680699999</v>
      </c>
      <c r="L69" s="21">
        <v>1039.7709095299999</v>
      </c>
      <c r="M69" s="21">
        <v>1274.77346825</v>
      </c>
      <c r="N69" s="21">
        <v>1781.5625229200002</v>
      </c>
      <c r="O69" s="21">
        <v>1644.1081365</v>
      </c>
      <c r="P69" s="21">
        <v>1881.38586375</v>
      </c>
      <c r="Q69" s="21">
        <v>1891.0208190599999</v>
      </c>
      <c r="R69" s="21">
        <v>2031.3602912399999</v>
      </c>
      <c r="S69" s="21">
        <v>2180.6026993599999</v>
      </c>
      <c r="T69" s="22">
        <v>1103.078</v>
      </c>
    </row>
    <row r="70" spans="2:20" s="3" customFormat="1" x14ac:dyDescent="0.2">
      <c r="B70" s="20" t="s">
        <v>18</v>
      </c>
      <c r="C70" s="21">
        <v>-315.85926505959998</v>
      </c>
      <c r="D70" s="21">
        <v>-320.87982318999997</v>
      </c>
      <c r="E70" s="21">
        <v>-231.19515594000003</v>
      </c>
      <c r="F70" s="21">
        <v>-294.86155911000003</v>
      </c>
      <c r="G70" s="21">
        <v>-486.48464623000001</v>
      </c>
      <c r="H70" s="21">
        <v>-578.77154349</v>
      </c>
      <c r="I70" s="21">
        <v>-664.35357953999994</v>
      </c>
      <c r="J70" s="21">
        <v>-876.13448927000002</v>
      </c>
      <c r="K70" s="21">
        <v>-757.21183781000002</v>
      </c>
      <c r="L70" s="21">
        <v>-508.85560277000002</v>
      </c>
      <c r="M70" s="21">
        <v>-576.42278809000004</v>
      </c>
      <c r="N70" s="21">
        <v>-572.2736665299999</v>
      </c>
      <c r="O70" s="21">
        <v>-532.89029073999995</v>
      </c>
      <c r="P70" s="21">
        <v>-615.30041501000005</v>
      </c>
      <c r="Q70" s="21">
        <v>-444.26398892999998</v>
      </c>
      <c r="R70" s="21">
        <v>-738.90071167999997</v>
      </c>
      <c r="S70" s="21">
        <v>-672.45627922000006</v>
      </c>
      <c r="T70" s="22">
        <v>-357.47800000000001</v>
      </c>
    </row>
    <row r="71" spans="2:20" s="7" customFormat="1" x14ac:dyDescent="0.2">
      <c r="B71" s="17" t="s">
        <v>49</v>
      </c>
      <c r="C71" s="18">
        <v>1253.5807115927</v>
      </c>
      <c r="D71" s="18">
        <v>1518.9793781600001</v>
      </c>
      <c r="E71" s="18">
        <v>1589.6152161400003</v>
      </c>
      <c r="F71" s="18">
        <v>1137.70914182</v>
      </c>
      <c r="G71" s="18">
        <v>1147.0311339399996</v>
      </c>
      <c r="H71" s="18">
        <v>1239.0796854100001</v>
      </c>
      <c r="I71" s="18">
        <v>1303.0093549600001</v>
      </c>
      <c r="J71" s="18">
        <v>1168.4978609199998</v>
      </c>
      <c r="K71" s="18">
        <v>1675.3679176800001</v>
      </c>
      <c r="L71" s="18">
        <v>1865.5983363199998</v>
      </c>
      <c r="M71" s="18">
        <v>2522.1517251400001</v>
      </c>
      <c r="N71" s="18">
        <v>3028.8987603699998</v>
      </c>
      <c r="O71" s="18">
        <v>3333.7794505800002</v>
      </c>
      <c r="P71" s="18">
        <v>3692.0608282399994</v>
      </c>
      <c r="Q71" s="18">
        <f>+Q68+Q69+Q70</f>
        <v>4464.2950196099991</v>
      </c>
      <c r="R71" s="18">
        <f>+R68+R69+R70</f>
        <v>5578.8397027800002</v>
      </c>
      <c r="S71" s="18">
        <f>+S68+S69+S70</f>
        <v>6577.1365370200001</v>
      </c>
      <c r="T71" s="19">
        <f>+T68+T69+T70</f>
        <v>3819.8530000000001</v>
      </c>
    </row>
    <row r="72" spans="2:20" s="3" customFormat="1" x14ac:dyDescent="0.2">
      <c r="B72" s="20" t="s">
        <v>19</v>
      </c>
      <c r="C72" s="21">
        <v>-980.76192369109981</v>
      </c>
      <c r="D72" s="21">
        <v>-1247.92853466</v>
      </c>
      <c r="E72" s="21">
        <v>-1320.7343755799998</v>
      </c>
      <c r="F72" s="21">
        <v>-1394.5437938600001</v>
      </c>
      <c r="G72" s="21">
        <v>-1267.5899730500003</v>
      </c>
      <c r="H72" s="21">
        <v>-1206.1642948699998</v>
      </c>
      <c r="I72" s="21">
        <v>-1205.0114744300001</v>
      </c>
      <c r="J72" s="21">
        <v>-1199.42017192</v>
      </c>
      <c r="K72" s="21">
        <v>-1425.6263767200001</v>
      </c>
      <c r="L72" s="21">
        <v>-1407.4317869199999</v>
      </c>
      <c r="M72" s="21">
        <v>-1694.3999647999999</v>
      </c>
      <c r="N72" s="21">
        <v>-2071.4587296700001</v>
      </c>
      <c r="O72" s="21">
        <v>-2278.4120326100001</v>
      </c>
      <c r="P72" s="21">
        <v>-2696.7150664299998</v>
      </c>
      <c r="Q72" s="21">
        <v>-3112.1512352600002</v>
      </c>
      <c r="R72" s="21">
        <v>-3858.92327019</v>
      </c>
      <c r="S72" s="21">
        <v>-4810.1738911299999</v>
      </c>
      <c r="T72" s="22">
        <v>-2810.06</v>
      </c>
    </row>
    <row r="73" spans="2:20" s="7" customFormat="1" x14ac:dyDescent="0.2">
      <c r="B73" s="17" t="s">
        <v>50</v>
      </c>
      <c r="C73" s="18">
        <v>272.81878790160016</v>
      </c>
      <c r="D73" s="18">
        <v>271.05084349999981</v>
      </c>
      <c r="E73" s="18">
        <v>268.88084056000042</v>
      </c>
      <c r="F73" s="18">
        <v>-256.83465203999998</v>
      </c>
      <c r="G73" s="18">
        <v>-120.55883911000021</v>
      </c>
      <c r="H73" s="18">
        <v>32.915390539999997</v>
      </c>
      <c r="I73" s="18">
        <v>97.997880529999989</v>
      </c>
      <c r="J73" s="18">
        <v>-30.922311000000263</v>
      </c>
      <c r="K73" s="18">
        <v>249.74154096000007</v>
      </c>
      <c r="L73" s="18">
        <v>458.16654939999989</v>
      </c>
      <c r="M73" s="18">
        <v>827.75176034000015</v>
      </c>
      <c r="N73" s="18">
        <v>957.44003069999962</v>
      </c>
      <c r="O73" s="18">
        <v>1055.3674179700001</v>
      </c>
      <c r="P73" s="18">
        <v>995.34576180999966</v>
      </c>
      <c r="Q73" s="18">
        <f>+Q71+Q72</f>
        <v>1352.1437843499989</v>
      </c>
      <c r="R73" s="18">
        <f>+R71+R72</f>
        <v>1719.9164325900001</v>
      </c>
      <c r="S73" s="18">
        <f>+S71+S72</f>
        <v>1766.9626458900002</v>
      </c>
      <c r="T73" s="19">
        <f>+T71+T72</f>
        <v>1009.7930000000001</v>
      </c>
    </row>
    <row r="74" spans="2:20" s="3" customFormat="1" x14ac:dyDescent="0.2">
      <c r="B74" s="20" t="s">
        <v>20</v>
      </c>
      <c r="C74" s="21">
        <v>-25.725806510000005</v>
      </c>
      <c r="D74" s="21">
        <v>-28.046071979999997</v>
      </c>
      <c r="E74" s="21">
        <v>-15.353863130000002</v>
      </c>
      <c r="F74" s="21">
        <v>-3.3015747799999997</v>
      </c>
      <c r="G74" s="21">
        <v>-0.738564</v>
      </c>
      <c r="H74" s="21">
        <v>-0.70103599999999999</v>
      </c>
      <c r="I74" s="21">
        <v>-4.4314590000000003</v>
      </c>
      <c r="J74" s="21">
        <v>-9.3561080000000008</v>
      </c>
      <c r="K74" s="21">
        <v>-16.21276683</v>
      </c>
      <c r="L74" s="21">
        <v>-33.275810069999999</v>
      </c>
      <c r="M74" s="21">
        <v>-43.812371749999997</v>
      </c>
      <c r="N74" s="21">
        <v>-31.436746410000001</v>
      </c>
      <c r="O74" s="21">
        <v>-66.02160542</v>
      </c>
      <c r="P74" s="21">
        <v>-88.700249670000005</v>
      </c>
      <c r="Q74" s="21">
        <v>-204.38225858000001</v>
      </c>
      <c r="R74" s="21">
        <v>-489.96110262000002</v>
      </c>
      <c r="S74" s="21">
        <v>-590.69346383000004</v>
      </c>
      <c r="T74" s="22">
        <v>-309.46300000000002</v>
      </c>
    </row>
    <row r="75" spans="2:20" s="7" customFormat="1" x14ac:dyDescent="0.2">
      <c r="B75" s="17" t="s">
        <v>51</v>
      </c>
      <c r="C75" s="18">
        <v>247.09298139160015</v>
      </c>
      <c r="D75" s="18">
        <v>243.00477151999993</v>
      </c>
      <c r="E75" s="18">
        <v>253.52697743000044</v>
      </c>
      <c r="F75" s="18">
        <v>-260.13622681999999</v>
      </c>
      <c r="G75" s="18">
        <v>-121.29740311000022</v>
      </c>
      <c r="H75" s="18">
        <v>32.214354540000002</v>
      </c>
      <c r="I75" s="18">
        <v>93.566421530000014</v>
      </c>
      <c r="J75" s="18">
        <v>-40.278419000000262</v>
      </c>
      <c r="K75" s="18">
        <v>233.52877413000007</v>
      </c>
      <c r="L75" s="18">
        <v>424.89073932999992</v>
      </c>
      <c r="M75" s="18">
        <v>783.93938859000014</v>
      </c>
      <c r="N75" s="18">
        <v>926.00328428999967</v>
      </c>
      <c r="O75" s="18">
        <v>989.34581255000012</v>
      </c>
      <c r="P75" s="18">
        <v>906.64551213999971</v>
      </c>
      <c r="Q75" s="18">
        <f>+Q73+Q74</f>
        <v>1147.7615257699988</v>
      </c>
      <c r="R75" s="18">
        <f>+R73+R74</f>
        <v>1229.9553299700001</v>
      </c>
      <c r="S75" s="18">
        <f>+S73+S74</f>
        <v>1176.2691820600003</v>
      </c>
      <c r="T75" s="19">
        <f>+T73+T74</f>
        <v>700.33000000000015</v>
      </c>
    </row>
    <row r="76" spans="2:20" s="3" customFormat="1" ht="13.5" x14ac:dyDescent="0.2">
      <c r="B76" s="20" t="s">
        <v>69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>
        <v>-2390.4415965399999</v>
      </c>
      <c r="O76" s="21">
        <v>262.19341098000001</v>
      </c>
      <c r="P76" s="21">
        <v>-297.54070616000001</v>
      </c>
      <c r="Q76" s="21">
        <v>-469.64508825999997</v>
      </c>
      <c r="R76" s="21">
        <v>71.043932369999993</v>
      </c>
      <c r="S76" s="21">
        <v>19.964349850000001</v>
      </c>
      <c r="T76" s="22">
        <v>30.013000000000002</v>
      </c>
    </row>
    <row r="77" spans="2:20" s="3" customFormat="1" ht="13.5" x14ac:dyDescent="0.2">
      <c r="B77" s="20" t="s">
        <v>70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>
        <v>2308.1338019899995</v>
      </c>
      <c r="O77" s="21">
        <v>-247.86753487999999</v>
      </c>
      <c r="P77" s="21">
        <v>298.63445344999997</v>
      </c>
      <c r="Q77" s="21">
        <v>476.77487975000003</v>
      </c>
      <c r="R77" s="21">
        <v>-67.403752999999995</v>
      </c>
      <c r="S77" s="21">
        <v>-25.420652350000001</v>
      </c>
      <c r="T77" s="22">
        <v>-27.542000000000002</v>
      </c>
    </row>
    <row r="78" spans="2:20" s="7" customFormat="1" ht="13.5" x14ac:dyDescent="0.2">
      <c r="B78" s="17" t="s">
        <v>71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>
        <v>843.69548973999918</v>
      </c>
      <c r="O78" s="18">
        <v>1003.6716886500001</v>
      </c>
      <c r="P78" s="18">
        <v>907.73925942999972</v>
      </c>
      <c r="Q78" s="18">
        <f>+Q75+Q76+Q77</f>
        <v>1154.8913172599989</v>
      </c>
      <c r="R78" s="18">
        <f>+R75+R76+R77</f>
        <v>1233.59550934</v>
      </c>
      <c r="S78" s="18">
        <f>+S75+S76+S77</f>
        <v>1170.8128795600003</v>
      </c>
      <c r="T78" s="19">
        <f>+T75+T76+T77</f>
        <v>702.80100000000016</v>
      </c>
    </row>
    <row r="79" spans="2:20" s="3" customFormat="1" x14ac:dyDescent="0.2">
      <c r="B79" s="20" t="s">
        <v>75</v>
      </c>
      <c r="C79" s="21">
        <v>-5.3808483700000007</v>
      </c>
      <c r="D79" s="21">
        <v>-23.704521099999997</v>
      </c>
      <c r="E79" s="21">
        <v>-1.23452709</v>
      </c>
      <c r="F79" s="21">
        <v>-11.318066019999998</v>
      </c>
      <c r="G79" s="21">
        <v>-13.817970550000002</v>
      </c>
      <c r="H79" s="21">
        <v>-9.8489698699999995</v>
      </c>
      <c r="I79" s="21">
        <v>2.5800769699999999</v>
      </c>
      <c r="J79" s="21">
        <v>4.968943E-2</v>
      </c>
      <c r="K79" s="21">
        <v>-11.70882297</v>
      </c>
      <c r="L79" s="21">
        <v>22.430396509999998</v>
      </c>
      <c r="M79" s="21">
        <v>5.5242785599999999</v>
      </c>
      <c r="N79" s="21">
        <v>20.144117659999999</v>
      </c>
      <c r="O79" s="21">
        <v>0.57589516000000007</v>
      </c>
      <c r="P79" s="21">
        <v>3.1472604500000001</v>
      </c>
      <c r="Q79" s="21">
        <v>2.6362716600000002</v>
      </c>
      <c r="R79" s="21">
        <v>4.06422901</v>
      </c>
      <c r="S79" s="21">
        <v>49.814150939999998</v>
      </c>
      <c r="T79" s="22">
        <v>4.3869999999999996</v>
      </c>
    </row>
    <row r="80" spans="2:20" s="3" customFormat="1" ht="13.5" x14ac:dyDescent="0.2">
      <c r="B80" s="20" t="s">
        <v>72</v>
      </c>
      <c r="C80" s="21">
        <v>-0.37209419000000005</v>
      </c>
      <c r="D80" s="21">
        <v>-2.7495000000000002E-2</v>
      </c>
      <c r="E80" s="21">
        <v>-5.68075E-3</v>
      </c>
      <c r="F80" s="21">
        <v>0</v>
      </c>
      <c r="G80" s="21">
        <v>0</v>
      </c>
      <c r="H80" s="21">
        <v>0</v>
      </c>
      <c r="I80" s="21">
        <v>0</v>
      </c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2"/>
    </row>
    <row r="81" spans="2:20" s="7" customFormat="1" ht="14.25" x14ac:dyDescent="0.2">
      <c r="B81" s="24" t="s">
        <v>73</v>
      </c>
      <c r="C81" s="18">
        <v>241.34003883160017</v>
      </c>
      <c r="D81" s="18">
        <v>219.2727554199999</v>
      </c>
      <c r="E81" s="18">
        <v>252.28676959000026</v>
      </c>
      <c r="F81" s="18">
        <v>-271.45429283999999</v>
      </c>
      <c r="G81" s="18">
        <v>-135.11537366000033</v>
      </c>
      <c r="H81" s="18">
        <v>22.365384670000005</v>
      </c>
      <c r="I81" s="18">
        <v>96.146498500000007</v>
      </c>
      <c r="J81" s="18">
        <v>-40.228729570000262</v>
      </c>
      <c r="K81" s="18">
        <v>221.81995116000007</v>
      </c>
      <c r="L81" s="18">
        <v>447.3211358399999</v>
      </c>
      <c r="M81" s="18">
        <v>789.46366715000011</v>
      </c>
      <c r="N81" s="18">
        <v>863.83960739999918</v>
      </c>
      <c r="O81" s="18">
        <v>1004.24758381</v>
      </c>
      <c r="P81" s="18">
        <v>910.8865198799997</v>
      </c>
      <c r="Q81" s="18">
        <f>+Q78+Q79-Q80</f>
        <v>1157.5275889199988</v>
      </c>
      <c r="R81" s="18">
        <f>+R78+R79-R80</f>
        <v>1237.65973835</v>
      </c>
      <c r="S81" s="18">
        <f>+S78+S79-S80</f>
        <v>1220.6270305000003</v>
      </c>
      <c r="T81" s="19">
        <f>+T78+T79-T80</f>
        <v>707.1880000000001</v>
      </c>
    </row>
    <row r="82" spans="2:20" s="3" customFormat="1" x14ac:dyDescent="0.2">
      <c r="B82" s="23" t="s">
        <v>74</v>
      </c>
      <c r="C82" s="21">
        <v>-34.111490969999998</v>
      </c>
      <c r="D82" s="21">
        <v>-5.6170926800000007</v>
      </c>
      <c r="E82" s="21">
        <v>-10.88852363</v>
      </c>
      <c r="F82" s="21">
        <v>-24.944292600000001</v>
      </c>
      <c r="G82" s="21">
        <v>-2.7434052000000002</v>
      </c>
      <c r="H82" s="21">
        <v>2.7193523700000002</v>
      </c>
      <c r="I82" s="21">
        <v>6.1266981399999993</v>
      </c>
      <c r="J82" s="21">
        <v>-0.67782403000000002</v>
      </c>
      <c r="K82" s="21">
        <v>1.93486439</v>
      </c>
      <c r="L82" s="21">
        <v>4.7266797000000009</v>
      </c>
      <c r="M82" s="21">
        <v>0.11039421000000001</v>
      </c>
      <c r="N82" s="21">
        <v>5.7969364400000005</v>
      </c>
      <c r="O82" s="21">
        <v>2.8823554300000001</v>
      </c>
      <c r="P82" s="21">
        <v>2.1856107300000001</v>
      </c>
      <c r="Q82" s="21">
        <v>6.57391711</v>
      </c>
      <c r="R82" s="21">
        <v>38.18886972</v>
      </c>
      <c r="S82" s="21">
        <v>-18.667802760000001</v>
      </c>
      <c r="T82" s="22">
        <v>2.2389999999999999</v>
      </c>
    </row>
    <row r="83" spans="2:20" s="3" customFormat="1" x14ac:dyDescent="0.2">
      <c r="B83" s="23" t="s">
        <v>76</v>
      </c>
      <c r="C83" s="21">
        <v>0</v>
      </c>
      <c r="D83" s="21">
        <v>-0.59160436000000005</v>
      </c>
      <c r="E83" s="21">
        <v>-1.5365309999999998E-2</v>
      </c>
      <c r="F83" s="21">
        <v>0</v>
      </c>
      <c r="G83" s="21">
        <v>0</v>
      </c>
      <c r="H83" s="21">
        <v>0</v>
      </c>
      <c r="I83" s="21">
        <v>0</v>
      </c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2"/>
    </row>
    <row r="84" spans="2:20" s="7" customFormat="1" ht="14.25" x14ac:dyDescent="0.2">
      <c r="B84" s="17" t="s">
        <v>77</v>
      </c>
      <c r="C84" s="18">
        <v>207.22854786160008</v>
      </c>
      <c r="D84" s="18">
        <v>213.06405837999969</v>
      </c>
      <c r="E84" s="18">
        <v>241.38288065000032</v>
      </c>
      <c r="F84" s="18">
        <v>-296.39858543999986</v>
      </c>
      <c r="G84" s="18">
        <v>-137.85877886000031</v>
      </c>
      <c r="H84" s="18">
        <v>25.08473704</v>
      </c>
      <c r="I84" s="18">
        <v>102.27319663999999</v>
      </c>
      <c r="J84" s="18">
        <v>-40.906553600000265</v>
      </c>
      <c r="K84" s="18">
        <v>223.75481555000007</v>
      </c>
      <c r="L84" s="18">
        <v>452.04781553999987</v>
      </c>
      <c r="M84" s="18">
        <v>789.57406136000009</v>
      </c>
      <c r="N84" s="18">
        <v>869.63654383999915</v>
      </c>
      <c r="O84" s="18">
        <v>1007.12993924</v>
      </c>
      <c r="P84" s="18">
        <v>913.0721306099997</v>
      </c>
      <c r="Q84" s="18">
        <f>+Q81+Q82-Q83</f>
        <v>1164.1015060299987</v>
      </c>
      <c r="R84" s="18">
        <f>+R81+R82-R83</f>
        <v>1275.84860807</v>
      </c>
      <c r="S84" s="18">
        <f>+S81+S82-S83</f>
        <v>1201.9592277400002</v>
      </c>
      <c r="T84" s="19">
        <f>+T81+T82-T83</f>
        <v>709.42700000000013</v>
      </c>
    </row>
    <row r="85" spans="2:20" s="3" customFormat="1" x14ac:dyDescent="0.2">
      <c r="B85" s="25" t="s">
        <v>78</v>
      </c>
      <c r="C85" s="4"/>
      <c r="D85" s="4"/>
      <c r="E85" s="4"/>
      <c r="F85" s="4"/>
      <c r="G85" s="4"/>
      <c r="H85" s="4"/>
      <c r="I85" s="4"/>
      <c r="L85" s="8"/>
      <c r="Q85" s="9"/>
    </row>
    <row r="86" spans="2:20" x14ac:dyDescent="0.2">
      <c r="B86" s="25" t="s">
        <v>79</v>
      </c>
      <c r="C86" s="4"/>
      <c r="D86" s="4"/>
      <c r="E86" s="4"/>
      <c r="F86" s="4"/>
      <c r="G86" s="4"/>
      <c r="H86" s="4"/>
      <c r="I86" s="2"/>
      <c r="O86" s="3"/>
    </row>
    <row r="87" spans="2:20" x14ac:dyDescent="0.2">
      <c r="B87" s="25" t="s">
        <v>59</v>
      </c>
      <c r="C87" s="4"/>
      <c r="D87" s="4"/>
      <c r="E87" s="4"/>
      <c r="F87" s="4"/>
      <c r="G87" s="4"/>
      <c r="H87" s="4"/>
      <c r="I87" s="2"/>
      <c r="O87" s="3"/>
    </row>
    <row r="88" spans="2:20" hidden="1" x14ac:dyDescent="0.2">
      <c r="B88" s="25" t="s">
        <v>56</v>
      </c>
      <c r="C88" s="2"/>
      <c r="D88" s="2"/>
      <c r="E88" s="2"/>
      <c r="F88" s="2"/>
      <c r="G88" s="2"/>
      <c r="H88" s="2"/>
      <c r="I88" s="2"/>
    </row>
    <row r="89" spans="2:20" x14ac:dyDescent="0.2">
      <c r="B89" s="25" t="s">
        <v>60</v>
      </c>
      <c r="C89" s="2"/>
      <c r="D89" s="2"/>
      <c r="E89" s="2"/>
      <c r="F89" s="2"/>
      <c r="G89" s="2"/>
      <c r="H89" s="2"/>
      <c r="I89" s="2"/>
    </row>
    <row r="90" spans="2:20" x14ac:dyDescent="0.2">
      <c r="B90" s="25" t="s">
        <v>61</v>
      </c>
      <c r="C90" s="2"/>
      <c r="D90" s="2"/>
      <c r="E90" s="2"/>
      <c r="F90" s="2"/>
      <c r="G90" s="2"/>
      <c r="H90" s="2"/>
      <c r="I90" s="2"/>
    </row>
    <row r="91" spans="2:20" hidden="1" x14ac:dyDescent="0.2">
      <c r="B91" s="25" t="s">
        <v>62</v>
      </c>
      <c r="C91" s="2"/>
      <c r="D91" s="2"/>
      <c r="E91" s="2"/>
      <c r="F91" s="2"/>
      <c r="G91" s="2"/>
      <c r="H91" s="2"/>
      <c r="I91" s="2"/>
    </row>
    <row r="92" spans="2:20" x14ac:dyDescent="0.2">
      <c r="B92" s="25" t="s">
        <v>65</v>
      </c>
      <c r="C92" s="2"/>
      <c r="D92" s="2"/>
      <c r="E92" s="2"/>
      <c r="F92" s="2"/>
      <c r="G92" s="2"/>
      <c r="H92" s="2"/>
      <c r="I92" s="2"/>
    </row>
    <row r="93" spans="2:20" x14ac:dyDescent="0.2">
      <c r="B93" s="25" t="s">
        <v>66</v>
      </c>
      <c r="C93" s="2"/>
      <c r="D93" s="2"/>
      <c r="E93" s="2"/>
      <c r="F93" s="2"/>
      <c r="G93" s="2"/>
      <c r="H93" s="2"/>
      <c r="I93" s="2"/>
    </row>
    <row r="94" spans="2:20" x14ac:dyDescent="0.2">
      <c r="B94" s="25" t="s">
        <v>67</v>
      </c>
    </row>
  </sheetData>
  <phoneticPr fontId="0" type="noConversion"/>
  <pageMargins left="0.75" right="0.75" top="1" bottom="1" header="0" footer="0"/>
  <pageSetup paperSize="9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cp:lastPrinted>2007-03-09T13:20:25Z</cp:lastPrinted>
  <dcterms:created xsi:type="dcterms:W3CDTF">2002-03-26T20:54:31Z</dcterms:created>
  <dcterms:modified xsi:type="dcterms:W3CDTF">2022-04-19T15:09:30Z</dcterms:modified>
</cp:coreProperties>
</file>