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45" windowWidth="26130" windowHeight="9990"/>
  </bookViews>
  <sheets>
    <sheet name="MUT" sheetId="3" r:id="rId1"/>
  </sheets>
  <calcPr calcId="145621"/>
</workbook>
</file>

<file path=xl/calcChain.xml><?xml version="1.0" encoding="utf-8"?>
<calcChain xmlns="http://schemas.openxmlformats.org/spreadsheetml/2006/main">
  <c r="P59" i="3" l="1"/>
  <c r="P62" i="3" s="1"/>
  <c r="P65" i="3" s="1"/>
  <c r="P67" i="3" s="1"/>
  <c r="P70" i="3" s="1"/>
  <c r="P73" i="3" s="1"/>
  <c r="P76" i="3" s="1"/>
  <c r="P79" i="3" s="1"/>
  <c r="P81" i="3" s="1"/>
  <c r="P45" i="3"/>
  <c r="P30" i="3"/>
  <c r="P29" i="3" s="1"/>
  <c r="P16" i="3"/>
  <c r="P15" i="3" s="1"/>
  <c r="P12" i="3" s="1"/>
  <c r="P52" i="3" l="1"/>
  <c r="O59" i="3"/>
  <c r="O62" i="3" s="1"/>
  <c r="O65" i="3" s="1"/>
  <c r="O67" i="3" s="1"/>
  <c r="O70" i="3" s="1"/>
  <c r="O73" i="3" s="1"/>
  <c r="O76" i="3" s="1"/>
  <c r="O79" i="3" s="1"/>
  <c r="O81" i="3" s="1"/>
  <c r="O45" i="3"/>
  <c r="O30" i="3"/>
  <c r="O29" i="3" s="1"/>
  <c r="O16" i="3"/>
  <c r="O15" i="3" s="1"/>
  <c r="O12" i="3" s="1"/>
  <c r="O52" i="3" l="1"/>
  <c r="N59" i="3"/>
  <c r="N62" i="3"/>
  <c r="N65" i="3"/>
  <c r="N67" i="3"/>
  <c r="N70" i="3"/>
  <c r="N73" i="3"/>
  <c r="N76" i="3"/>
  <c r="N79" i="3"/>
  <c r="N81" i="3"/>
  <c r="N45" i="3"/>
  <c r="N30" i="3"/>
  <c r="N29" i="3"/>
  <c r="N52" i="3"/>
  <c r="N16" i="3"/>
  <c r="N15" i="3"/>
  <c r="N12" i="3"/>
  <c r="M59" i="3"/>
  <c r="M62" i="3"/>
  <c r="M65" i="3"/>
  <c r="M67" i="3"/>
  <c r="M70" i="3"/>
  <c r="M73" i="3"/>
  <c r="M76" i="3"/>
  <c r="M79" i="3"/>
  <c r="M81" i="3"/>
  <c r="M45" i="3"/>
  <c r="M30" i="3"/>
  <c r="M29" i="3"/>
  <c r="M52" i="3"/>
  <c r="M16" i="3"/>
  <c r="M15" i="3"/>
  <c r="M12" i="3"/>
  <c r="E59" i="3"/>
  <c r="E62" i="3"/>
  <c r="E65" i="3"/>
  <c r="E67" i="3"/>
  <c r="E70" i="3"/>
  <c r="E73" i="3"/>
  <c r="E76" i="3"/>
  <c r="E79" i="3"/>
  <c r="E81" i="3"/>
  <c r="D59" i="3"/>
  <c r="D62" i="3"/>
  <c r="D65" i="3"/>
  <c r="D67" i="3"/>
  <c r="D70" i="3"/>
  <c r="D73" i="3"/>
  <c r="D76" i="3"/>
  <c r="D79" i="3"/>
  <c r="D81" i="3"/>
  <c r="C59" i="3"/>
  <c r="C62" i="3"/>
  <c r="C65" i="3"/>
  <c r="C67" i="3"/>
  <c r="C70" i="3"/>
  <c r="C73" i="3"/>
  <c r="C76" i="3"/>
  <c r="C79" i="3"/>
  <c r="C81" i="3"/>
  <c r="L59" i="3"/>
  <c r="L62" i="3"/>
  <c r="L65" i="3"/>
  <c r="L67" i="3"/>
  <c r="L70" i="3"/>
  <c r="L73" i="3"/>
  <c r="L76" i="3"/>
  <c r="L79" i="3"/>
  <c r="L81" i="3"/>
  <c r="L45" i="3"/>
  <c r="L30" i="3"/>
  <c r="L29" i="3"/>
  <c r="L52" i="3"/>
  <c r="L16" i="3"/>
  <c r="L15" i="3"/>
  <c r="L12" i="3"/>
  <c r="K59" i="3"/>
  <c r="K62" i="3"/>
  <c r="K65" i="3"/>
  <c r="K67" i="3"/>
  <c r="K70" i="3"/>
  <c r="K73" i="3"/>
  <c r="K76" i="3"/>
  <c r="K79" i="3"/>
  <c r="K81" i="3"/>
  <c r="K45" i="3"/>
  <c r="K30" i="3"/>
  <c r="K29" i="3"/>
  <c r="K52" i="3"/>
  <c r="K16" i="3"/>
  <c r="K15" i="3"/>
  <c r="K12" i="3"/>
  <c r="J16" i="3"/>
  <c r="J15" i="3"/>
  <c r="J12" i="3"/>
  <c r="J59" i="3"/>
  <c r="J62" i="3"/>
  <c r="J65" i="3"/>
  <c r="J67" i="3"/>
  <c r="J70" i="3"/>
  <c r="J73" i="3"/>
  <c r="J76" i="3"/>
  <c r="J79" i="3"/>
  <c r="J81" i="3"/>
  <c r="J30" i="3"/>
  <c r="J29" i="3"/>
  <c r="I59" i="3"/>
  <c r="I62" i="3"/>
  <c r="I65" i="3"/>
  <c r="I67" i="3"/>
  <c r="I70" i="3"/>
  <c r="I73" i="3"/>
  <c r="I76" i="3"/>
  <c r="I79" i="3"/>
  <c r="I81" i="3"/>
  <c r="I45" i="3"/>
  <c r="I30" i="3"/>
  <c r="I29" i="3"/>
  <c r="I52" i="3"/>
  <c r="I16" i="3"/>
  <c r="I15" i="3"/>
  <c r="I12" i="3"/>
  <c r="F30" i="3"/>
  <c r="F29" i="3"/>
  <c r="G30" i="3"/>
  <c r="G29" i="3"/>
  <c r="G52" i="3"/>
  <c r="H30" i="3"/>
  <c r="H29" i="3"/>
  <c r="H52" i="3"/>
  <c r="H59" i="3"/>
  <c r="H62" i="3"/>
  <c r="H65" i="3"/>
  <c r="H67" i="3"/>
  <c r="H70" i="3"/>
  <c r="H73" i="3"/>
  <c r="H76" i="3"/>
  <c r="H79" i="3"/>
  <c r="H81" i="3"/>
  <c r="H45" i="3"/>
  <c r="H16" i="3"/>
  <c r="H15" i="3"/>
  <c r="H12" i="3"/>
  <c r="G59" i="3"/>
  <c r="G62" i="3"/>
  <c r="G65" i="3"/>
  <c r="G67" i="3"/>
  <c r="G70" i="3"/>
  <c r="G73" i="3"/>
  <c r="G76" i="3"/>
  <c r="G79" i="3"/>
  <c r="G81" i="3"/>
  <c r="G45" i="3"/>
  <c r="G16" i="3"/>
  <c r="G15" i="3"/>
  <c r="G12" i="3"/>
  <c r="F16" i="3"/>
  <c r="F15" i="3"/>
  <c r="F12" i="3"/>
  <c r="F59" i="3"/>
  <c r="F62" i="3"/>
  <c r="F65" i="3"/>
  <c r="F67" i="3"/>
  <c r="F70" i="3"/>
  <c r="F73" i="3"/>
  <c r="F76" i="3"/>
  <c r="F79" i="3"/>
  <c r="F81" i="3"/>
  <c r="F45" i="3"/>
  <c r="J45" i="3"/>
  <c r="F52" i="3"/>
  <c r="J52" i="3"/>
</calcChain>
</file>

<file path=xl/sharedStrings.xml><?xml version="1.0" encoding="utf-8"?>
<sst xmlns="http://schemas.openxmlformats.org/spreadsheetml/2006/main" count="77" uniqueCount="77">
  <si>
    <t>ACTIVO</t>
  </si>
  <si>
    <t>PASIVO</t>
  </si>
  <si>
    <t>PATRIMONIO</t>
  </si>
  <si>
    <t>Disponibilidades</t>
  </si>
  <si>
    <t>Inversiones Temporarias</t>
  </si>
  <si>
    <t>Cartera</t>
  </si>
  <si>
    <t xml:space="preserve">  Cartera Bruta</t>
  </si>
  <si>
    <t>Bienes Realizables</t>
  </si>
  <si>
    <t>Inversiones Permanentes</t>
  </si>
  <si>
    <t>Otros Activos</t>
  </si>
  <si>
    <t>Obligaciones con el Público</t>
  </si>
  <si>
    <t>Obligaciones con Instituciones Fiscales</t>
  </si>
  <si>
    <t>Oblig. con Bancos y Entidades de Financiamiento</t>
  </si>
  <si>
    <t>Otras Cuentas por Pagar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</si>
  <si>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</si>
  <si>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</si>
  <si>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</si>
  <si>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</si>
  <si>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</si>
  <si>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</si>
  <si>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PASIVO Y PATRIMONIO</t>
  </si>
  <si>
    <t>Cuentas Contingentes Deudoras</t>
  </si>
  <si>
    <t>Cuentas de Orden Deudoras</t>
  </si>
  <si>
    <t>(+) Ingresos financieros</t>
  </si>
  <si>
    <t>(+)  Recuperaciones de activos financieros</t>
  </si>
  <si>
    <t>(+)  Otros Ingresos operativos</t>
  </si>
  <si>
    <t>(-) Otros gastos operativos</t>
  </si>
  <si>
    <t>(-) Gastos de administración</t>
  </si>
  <si>
    <t>(-) Impuesto sobre las utilidades de las empresas</t>
  </si>
  <si>
    <t>(-) Gastos extraordinarios</t>
  </si>
  <si>
    <t xml:space="preserve">(En miles de bolivianos) </t>
  </si>
  <si>
    <t>(+) Ingresos de gestiones anteriores</t>
  </si>
  <si>
    <t>(-) Gastos de gestiones anteriores</t>
  </si>
  <si>
    <t>ESTADO DE SITUACIÓN PATRIMONIAL</t>
  </si>
  <si>
    <t>ESTADO DE GANANCIAS Y PÉRDIDAS</t>
  </si>
  <si>
    <t>(+) Ingresos extraordinarios</t>
  </si>
  <si>
    <t>(-) Cargos por incobrabilidad y desvalorización de activos financieros</t>
  </si>
  <si>
    <t>(-) Gastos financieros</t>
  </si>
  <si>
    <t>Bienes de Uso</t>
  </si>
  <si>
    <t xml:space="preserve">  Productos Devengados por Cobrar Cartera</t>
  </si>
  <si>
    <t xml:space="preserve">  (Previsión para Incobrabilidad de Cartera)</t>
  </si>
  <si>
    <t>Otras Cuentas por Cobrar</t>
  </si>
  <si>
    <t xml:space="preserve">   Obligaciones con el Público por Cuentas de Ahorros</t>
  </si>
  <si>
    <t xml:space="preserve">   Obligaciones con el Público a Plazo</t>
  </si>
  <si>
    <t xml:space="preserve">   Cargos Devengados por Pagar Obligaciones con el Público</t>
  </si>
  <si>
    <t>Títulos Valores en Circulación</t>
  </si>
  <si>
    <t>Ajustes al Patrimonio</t>
  </si>
  <si>
    <t>ESTADO FINANCIERO</t>
  </si>
  <si>
    <r>
      <t>(2)</t>
    </r>
    <r>
      <rPr>
        <sz val="10"/>
        <color indexed="18"/>
        <rFont val="Arial"/>
        <family val="2"/>
      </rPr>
      <t xml:space="preserve"> A partir de enero de 2004, la cartera con atraso hasta 30 días se registra en cartera vigente y cartera reprogramada o reestructurada vigente. Asimismo la cartera vigente incluye la cartera reprogramada y reestructurada vigente, la cartera vencida incluye la cartera reprogramada y reestructurada vencida, y la cartera en ejecución incluye la cartera reprogramada y reestructurada en ejecución.</t>
    </r>
  </si>
  <si>
    <r>
      <t xml:space="preserve">    Cartera con Atraso hasta 30 días </t>
    </r>
    <r>
      <rPr>
        <vertAlign val="superscript"/>
        <sz val="8"/>
        <color indexed="18"/>
        <rFont val="Arial"/>
        <family val="2"/>
      </rPr>
      <t>(2)</t>
    </r>
  </si>
  <si>
    <t xml:space="preserve">  (=) Resultado Financiero Bruto</t>
  </si>
  <si>
    <t xml:space="preserve">   Obligaciones con el Público a la Vista</t>
  </si>
  <si>
    <t xml:space="preserve">   Obligaciones con el Público Restringidas</t>
  </si>
  <si>
    <t>Obligaciones con el Público a Plazo con Anotación en Cuenta</t>
  </si>
  <si>
    <t>Cuadro Nº 7.07.01</t>
  </si>
  <si>
    <t xml:space="preserve">  (=) Resultado de Operación Después de Incobrables</t>
  </si>
  <si>
    <t xml:space="preserve">  (=) Resultado de Operación Neto</t>
  </si>
  <si>
    <t xml:space="preserve">(+) Abonos por diferencia de cambio y mantenimiento de valor </t>
  </si>
  <si>
    <t xml:space="preserve">(-) Cargos por diferencia de cambio y mantenimiento de valor </t>
  </si>
  <si>
    <t xml:space="preserve">  (=) Resultado Despues de Ajuste por Diferencia de Cambio y Mantenimiento de Valor</t>
  </si>
  <si>
    <t xml:space="preserve">  (=) Resultado Neto del Ejercicio Antes de Ajustes de Gestiones Anteriores</t>
  </si>
  <si>
    <t xml:space="preserve">  (=) Resultado Antes de Impuestos y Ajustes Contables por Efecto de Inflación</t>
  </si>
  <si>
    <t>(-) Cargos por ajuste por inflación</t>
  </si>
  <si>
    <t>(+)  Abonos por ajuste por inflación</t>
  </si>
  <si>
    <t xml:space="preserve">  (=) Resultado Antes de Impuestos</t>
  </si>
  <si>
    <t xml:space="preserve">  (=) Resultado Neto de la Gestión</t>
  </si>
  <si>
    <t xml:space="preserve">  (=) Resultado Operativo Bruto</t>
  </si>
  <si>
    <t>Obligaciones con Empresas Públicas</t>
  </si>
  <si>
    <t xml:space="preserve">            Instituto Nacional de Estadística</t>
  </si>
  <si>
    <t>Fuente: Autoridad de Supervisión del Sistema Financiero</t>
  </si>
  <si>
    <t>(1) Incluye cartera vigente y cartera reprogramada o restructurada vigente.</t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</si>
  <si>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vencida y cartera reprogramada o restructurada vencida</t>
    </r>
  </si>
  <si>
    <r>
      <t>(3)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en ejecución y cartera reprogramada o restructurada en ejecución</t>
    </r>
  </si>
  <si>
    <r>
      <t xml:space="preserve">    Cartera Vigente </t>
    </r>
    <r>
      <rPr>
        <vertAlign val="superscript"/>
        <sz val="8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</si>
  <si>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</si>
  <si>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(3)</t>
    </r>
  </si>
  <si>
    <t>BOLIVIA: ESTADOS FINANCIEROS DE ENTIDADES FINANCIERAS DE VIVIENDA,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</si>
</sst>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8"/>
      <color indexed="1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37" fontId="0" fillId="0" borderId="0" xfId="0" applyNumberForma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 indent="2"/>
    </xf>
    <xf numFmtId="0" fontId="4" fillId="0" borderId="0" xfId="0" applyFont="1" applyFill="1" applyAlignment="1">
      <alignment horizontal="left" vertical="center" indent="4"/>
    </xf>
    <xf numFmtId="37" fontId="7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2" xfId="0" applyFont="1" applyFill="1" applyBorder="1" applyAlignment="1">
      <alignment horizontal="left" indent="1"/>
    </xf>
    <xf numFmtId="3" fontId="10" fillId="3" borderId="3" xfId="0" applyNumberFormat="1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horizontal="left" indent="1"/>
    </xf>
    <xf numFmtId="3" fontId="13" fillId="2" borderId="3" xfId="1" applyNumberFormat="1" applyFont="1" applyFill="1" applyBorder="1" applyAlignment="1">
      <alignment horizontal="right"/>
    </xf>
    <xf numFmtId="3" fontId="13" fillId="2" borderId="4" xfId="1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indent="2"/>
    </xf>
    <xf numFmtId="0" fontId="13" fillId="0" borderId="2" xfId="2" applyFont="1" applyBorder="1" applyAlignment="1">
      <alignment horizontal="left" indent="3"/>
    </xf>
    <xf numFmtId="3" fontId="13" fillId="2" borderId="3" xfId="1" applyNumberFormat="1" applyFont="1" applyFill="1" applyBorder="1" applyAlignment="1">
      <alignment horizontal="left" indent="1"/>
    </xf>
    <xf numFmtId="3" fontId="13" fillId="2" borderId="4" xfId="1" applyNumberFormat="1" applyFont="1" applyFill="1" applyBorder="1" applyAlignment="1">
      <alignment horizontal="left" indent="1"/>
    </xf>
    <xf numFmtId="0" fontId="14" fillId="2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1265584</xdr:colOff>
      <xdr:row>4</xdr:row>
      <xdr:rowOff>118955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88"/>
  <sheetViews>
    <sheetView showGridLines="0" tabSelected="1" zoomScaleNormal="100" workbookViewId="0">
      <selection activeCell="G12" sqref="G12"/>
    </sheetView>
  </sheetViews>
  <sheetFormatPr baseColWidth="10" defaultColWidth="11.28515625" defaultRowHeight="12.75" x14ac:dyDescent="0.2"/>
  <cols>
    <col min="1" max="1" width="4.140625" style="1" customWidth="1"/>
    <col min="2" max="2" width="83.7109375" style="1" customWidth="1"/>
    <col min="3" max="6" width="13" style="1" hidden="1" customWidth="1"/>
    <col min="7" max="8" width="13" style="7" customWidth="1"/>
    <col min="9" max="16" width="13" style="1" customWidth="1"/>
    <col min="17" max="16384" width="11.28515625" style="1"/>
  </cols>
  <sheetData>
    <row r="6" spans="2:16" x14ac:dyDescent="0.2">
      <c r="B6" s="9" t="s">
        <v>54</v>
      </c>
    </row>
    <row r="7" spans="2:16" s="2" customFormat="1" x14ac:dyDescent="0.2">
      <c r="B7" s="10" t="s">
        <v>76</v>
      </c>
      <c r="C7" s="10"/>
      <c r="D7" s="10"/>
      <c r="E7" s="10"/>
      <c r="F7" s="10"/>
      <c r="G7" s="8"/>
      <c r="H7" s="8"/>
    </row>
    <row r="8" spans="2:16" x14ac:dyDescent="0.2">
      <c r="B8" s="11" t="s">
        <v>30</v>
      </c>
    </row>
    <row r="9" spans="2:16" ht="25.5" customHeight="1" x14ac:dyDescent="0.2">
      <c r="B9" s="15" t="s">
        <v>47</v>
      </c>
      <c r="C9" s="16">
        <v>2008</v>
      </c>
      <c r="D9" s="16">
        <v>2009</v>
      </c>
      <c r="E9" s="16">
        <v>2010</v>
      </c>
      <c r="F9" s="16">
        <v>2011</v>
      </c>
      <c r="G9" s="16">
        <v>2012</v>
      </c>
      <c r="H9" s="16">
        <v>2013</v>
      </c>
      <c r="I9" s="16">
        <v>2014</v>
      </c>
      <c r="J9" s="16">
        <v>2015</v>
      </c>
      <c r="K9" s="16">
        <v>2016</v>
      </c>
      <c r="L9" s="16">
        <v>2017</v>
      </c>
      <c r="M9" s="16">
        <v>2018</v>
      </c>
      <c r="N9" s="16">
        <v>2019</v>
      </c>
      <c r="O9" s="16">
        <v>2020</v>
      </c>
      <c r="P9" s="16">
        <v>2021</v>
      </c>
    </row>
    <row r="10" spans="2:16" x14ac:dyDescent="0.2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4"/>
    </row>
    <row r="11" spans="2:16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</row>
    <row r="12" spans="2:16" s="3" customFormat="1" x14ac:dyDescent="0.2">
      <c r="B12" s="12" t="s">
        <v>0</v>
      </c>
      <c r="C12" s="13">
        <v>3703124.7834400004</v>
      </c>
      <c r="D12" s="13">
        <v>4076397.5852699997</v>
      </c>
      <c r="E12" s="13">
        <v>3986373.9640100007</v>
      </c>
      <c r="F12" s="13">
        <f t="shared" ref="F12:L12" si="0">+F13+F14+F15+F23+F24+F25+F26+F27</f>
        <v>3975000.3657200006</v>
      </c>
      <c r="G12" s="13">
        <f t="shared" si="0"/>
        <v>4172632.8912699996</v>
      </c>
      <c r="H12" s="13">
        <f t="shared" si="0"/>
        <v>4316527.44539</v>
      </c>
      <c r="I12" s="13">
        <f t="shared" si="0"/>
        <v>4407838.8264600001</v>
      </c>
      <c r="J12" s="13">
        <f t="shared" si="0"/>
        <v>4584646.9357000012</v>
      </c>
      <c r="K12" s="13">
        <f t="shared" si="0"/>
        <v>3673119.3988200002</v>
      </c>
      <c r="L12" s="13">
        <f t="shared" si="0"/>
        <v>3847091.3228399996</v>
      </c>
      <c r="M12" s="13">
        <f>+M13+M14+M15+M23+M24+M25+M26+M27</f>
        <v>3951563.7530999994</v>
      </c>
      <c r="N12" s="13">
        <f>+N13+N14+N15+N23+N24+N25+N26+N27</f>
        <v>3905410.7503300002</v>
      </c>
      <c r="O12" s="14">
        <f>+O13+O14+O15+O23+O24+O25+O26+O27</f>
        <v>3847177.5872299997</v>
      </c>
      <c r="P12" s="14">
        <f>+P13+P14+P15+P23+P24+P25+P26+P27</f>
        <v>3882617.9608799997</v>
      </c>
    </row>
    <row r="13" spans="2:16" x14ac:dyDescent="0.2">
      <c r="B13" s="20" t="s">
        <v>3</v>
      </c>
      <c r="C13" s="18">
        <v>138665.69701</v>
      </c>
      <c r="D13" s="18">
        <v>275548.41775000002</v>
      </c>
      <c r="E13" s="18">
        <v>171073.60524999999</v>
      </c>
      <c r="F13" s="18">
        <v>295932.83201000001</v>
      </c>
      <c r="G13" s="18">
        <v>305961.83017999999</v>
      </c>
      <c r="H13" s="18">
        <v>291861.29775000003</v>
      </c>
      <c r="I13" s="18">
        <v>281769.33925999998</v>
      </c>
      <c r="J13" s="18">
        <v>330731.38819999999</v>
      </c>
      <c r="K13" s="18">
        <v>242893.25104</v>
      </c>
      <c r="L13" s="18">
        <v>244156.97907</v>
      </c>
      <c r="M13" s="18">
        <v>257465.64434</v>
      </c>
      <c r="N13" s="18">
        <v>227802.74453999999</v>
      </c>
      <c r="O13" s="19">
        <v>261638.51071</v>
      </c>
      <c r="P13" s="19">
        <v>226810.02343</v>
      </c>
    </row>
    <row r="14" spans="2:16" x14ac:dyDescent="0.2">
      <c r="B14" s="20" t="s">
        <v>4</v>
      </c>
      <c r="C14" s="18">
        <v>690983.11022999999</v>
      </c>
      <c r="D14" s="18">
        <v>1060684.5629700001</v>
      </c>
      <c r="E14" s="18">
        <v>634876.00917999994</v>
      </c>
      <c r="F14" s="18">
        <v>436516.07494000002</v>
      </c>
      <c r="G14" s="18">
        <v>528943.18539</v>
      </c>
      <c r="H14" s="18">
        <v>563497.28622999997</v>
      </c>
      <c r="I14" s="18">
        <v>647131.53206</v>
      </c>
      <c r="J14" s="18">
        <v>778902.58794000011</v>
      </c>
      <c r="K14" s="18">
        <v>791363.90992999997</v>
      </c>
      <c r="L14" s="18">
        <v>745357.54261999996</v>
      </c>
      <c r="M14" s="18">
        <v>476030.53049000003</v>
      </c>
      <c r="N14" s="18">
        <v>313226.30056</v>
      </c>
      <c r="O14" s="19">
        <v>381413.99927999999</v>
      </c>
      <c r="P14" s="19">
        <v>551756.83372</v>
      </c>
    </row>
    <row r="15" spans="2:16" x14ac:dyDescent="0.2">
      <c r="B15" s="20" t="s">
        <v>5</v>
      </c>
      <c r="C15" s="18">
        <v>1722561.2031</v>
      </c>
      <c r="D15" s="18">
        <v>1786735.33678</v>
      </c>
      <c r="E15" s="18">
        <v>2049941.1173600005</v>
      </c>
      <c r="F15" s="18">
        <f t="shared" ref="F15:L15" si="1">+F16+F21+F22</f>
        <v>2439820.9241499999</v>
      </c>
      <c r="G15" s="18">
        <f t="shared" si="1"/>
        <v>2740014.5706399996</v>
      </c>
      <c r="H15" s="18">
        <f t="shared" si="1"/>
        <v>2933798.3157600001</v>
      </c>
      <c r="I15" s="18">
        <f t="shared" si="1"/>
        <v>3091890.99027</v>
      </c>
      <c r="J15" s="18">
        <f t="shared" si="1"/>
        <v>3238773.4474800006</v>
      </c>
      <c r="K15" s="18">
        <f t="shared" si="1"/>
        <v>2503520.8842800003</v>
      </c>
      <c r="L15" s="18">
        <f t="shared" si="1"/>
        <v>2620440.4886099994</v>
      </c>
      <c r="M15" s="18">
        <f>+M16+M21+M22</f>
        <v>2768797.23489</v>
      </c>
      <c r="N15" s="18">
        <f>+N16+N21+N22</f>
        <v>2831384.5636600005</v>
      </c>
      <c r="O15" s="19">
        <f>+O16+O21+O22</f>
        <v>2817400.3032300002</v>
      </c>
      <c r="P15" s="19">
        <f>+P16+P21+P22</f>
        <v>2714432.4177599996</v>
      </c>
    </row>
    <row r="16" spans="2:16" x14ac:dyDescent="0.2">
      <c r="B16" s="20" t="s">
        <v>6</v>
      </c>
      <c r="C16" s="18">
        <v>1841771.36965</v>
      </c>
      <c r="D16" s="18">
        <v>1907406.9087</v>
      </c>
      <c r="E16" s="18">
        <v>2183042.9925900004</v>
      </c>
      <c r="F16" s="18">
        <f t="shared" ref="F16:L16" si="2">SUM(F17:F20)</f>
        <v>2560546.20242</v>
      </c>
      <c r="G16" s="18">
        <f t="shared" si="2"/>
        <v>2856970.3946999996</v>
      </c>
      <c r="H16" s="18">
        <f t="shared" si="2"/>
        <v>3087458.1382999998</v>
      </c>
      <c r="I16" s="18">
        <f t="shared" si="2"/>
        <v>3246800.57547</v>
      </c>
      <c r="J16" s="18">
        <f t="shared" si="2"/>
        <v>3393219.9271900007</v>
      </c>
      <c r="K16" s="18">
        <f t="shared" si="2"/>
        <v>2609432.1627300004</v>
      </c>
      <c r="L16" s="18">
        <f t="shared" si="2"/>
        <v>2735067.6239599995</v>
      </c>
      <c r="M16" s="18">
        <f>SUM(M17:M20)</f>
        <v>2886110.5148700001</v>
      </c>
      <c r="N16" s="18">
        <f>SUM(N17:N20)</f>
        <v>2957889.7506900006</v>
      </c>
      <c r="O16" s="19">
        <f>SUM(O17:O20)</f>
        <v>2845604.0443900004</v>
      </c>
      <c r="P16" s="19">
        <f>SUM(P17:P20)</f>
        <v>2676976.2445699996</v>
      </c>
    </row>
    <row r="17" spans="2:16" x14ac:dyDescent="0.2">
      <c r="B17" s="20" t="s">
        <v>73</v>
      </c>
      <c r="C17" s="18">
        <v>1749207.52355</v>
      </c>
      <c r="D17" s="18">
        <v>1828602.0845999999</v>
      </c>
      <c r="E17" s="18">
        <v>2108065.6711400002</v>
      </c>
      <c r="F17" s="18">
        <v>2494146.5713400003</v>
      </c>
      <c r="G17" s="18">
        <v>2794622.3689999999</v>
      </c>
      <c r="H17" s="18">
        <v>3024687.3953299997</v>
      </c>
      <c r="I17" s="18">
        <v>3182810.11106</v>
      </c>
      <c r="J17" s="18">
        <v>3330318.1966100005</v>
      </c>
      <c r="K17" s="18">
        <v>2573300.6253200001</v>
      </c>
      <c r="L17" s="18">
        <v>2671987.3874499998</v>
      </c>
      <c r="M17" s="18">
        <v>2820841.4120800002</v>
      </c>
      <c r="N17" s="18">
        <v>2891116.5057800002</v>
      </c>
      <c r="O17" s="19">
        <v>2788953.8109700005</v>
      </c>
      <c r="P17" s="19">
        <v>2631629.3779699998</v>
      </c>
    </row>
    <row r="18" spans="2:16" hidden="1" x14ac:dyDescent="0.2">
      <c r="B18" s="5" t="s">
        <v>49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  <c r="P18" s="19"/>
    </row>
    <row r="19" spans="2:16" ht="14.25" x14ac:dyDescent="0.2">
      <c r="B19" s="20" t="s">
        <v>74</v>
      </c>
      <c r="C19" s="18">
        <v>9399.3574700000008</v>
      </c>
      <c r="D19" s="18">
        <v>9798.9747100000004</v>
      </c>
      <c r="E19" s="18">
        <v>7986.3276100000003</v>
      </c>
      <c r="F19" s="18">
        <v>8730.0167500000007</v>
      </c>
      <c r="G19" s="18">
        <v>9742.4153399999996</v>
      </c>
      <c r="H19" s="18">
        <v>7689.0824999999995</v>
      </c>
      <c r="I19" s="18">
        <v>13515.591619999999</v>
      </c>
      <c r="J19" s="18">
        <v>9499.6850599999998</v>
      </c>
      <c r="K19" s="18">
        <v>10971.773940000001</v>
      </c>
      <c r="L19" s="18">
        <v>21538.603520000001</v>
      </c>
      <c r="M19" s="18">
        <v>17746.28226</v>
      </c>
      <c r="N19" s="18">
        <v>14294.772710000001</v>
      </c>
      <c r="O19" s="19">
        <v>0</v>
      </c>
      <c r="P19" s="19">
        <v>652.65018000000009</v>
      </c>
    </row>
    <row r="20" spans="2:16" ht="14.25" x14ac:dyDescent="0.2">
      <c r="B20" s="20" t="s">
        <v>75</v>
      </c>
      <c r="C20" s="18">
        <v>83164.488629999993</v>
      </c>
      <c r="D20" s="18">
        <v>69005.849390000003</v>
      </c>
      <c r="E20" s="18">
        <v>66990.99384000001</v>
      </c>
      <c r="F20" s="18">
        <v>57669.614329999997</v>
      </c>
      <c r="G20" s="18">
        <v>52605.610359999999</v>
      </c>
      <c r="H20" s="18">
        <v>55081.660470000003</v>
      </c>
      <c r="I20" s="18">
        <v>50474.872790000001</v>
      </c>
      <c r="J20" s="18">
        <v>53402.04552</v>
      </c>
      <c r="K20" s="18">
        <v>25159.763470000002</v>
      </c>
      <c r="L20" s="18">
        <v>41541.632989999998</v>
      </c>
      <c r="M20" s="18">
        <v>47522.820530000005</v>
      </c>
      <c r="N20" s="18">
        <v>52478.472200000004</v>
      </c>
      <c r="O20" s="19">
        <v>56650.233420000004</v>
      </c>
      <c r="P20" s="19">
        <v>44694.216420000004</v>
      </c>
    </row>
    <row r="21" spans="2:16" x14ac:dyDescent="0.2">
      <c r="B21" s="20" t="s">
        <v>39</v>
      </c>
      <c r="C21" s="18">
        <v>8463.0221500000007</v>
      </c>
      <c r="D21" s="18">
        <v>7205.8844000000008</v>
      </c>
      <c r="E21" s="18">
        <v>7036.8781399999998</v>
      </c>
      <c r="F21" s="18">
        <v>8270.4890400000004</v>
      </c>
      <c r="G21" s="18">
        <v>9669.97883</v>
      </c>
      <c r="H21" s="18">
        <v>11070.747460000001</v>
      </c>
      <c r="I21" s="18">
        <v>11920.365169999999</v>
      </c>
      <c r="J21" s="18">
        <v>11782.86975</v>
      </c>
      <c r="K21" s="18">
        <v>9067.6424000000006</v>
      </c>
      <c r="L21" s="18">
        <v>9863.3410000000003</v>
      </c>
      <c r="M21" s="18">
        <v>10236.6651</v>
      </c>
      <c r="N21" s="18">
        <v>11001.6661</v>
      </c>
      <c r="O21" s="19">
        <v>114978.34331</v>
      </c>
      <c r="P21" s="19">
        <v>173035.42855000001</v>
      </c>
    </row>
    <row r="22" spans="2:16" x14ac:dyDescent="0.2">
      <c r="B22" s="20" t="s">
        <v>40</v>
      </c>
      <c r="C22" s="18">
        <v>-127673.1887</v>
      </c>
      <c r="D22" s="18">
        <v>-127877.45632</v>
      </c>
      <c r="E22" s="18">
        <v>-140138.75336999999</v>
      </c>
      <c r="F22" s="18">
        <v>-128995.76731</v>
      </c>
      <c r="G22" s="18">
        <v>-126625.80289000001</v>
      </c>
      <c r="H22" s="18">
        <v>-164730.57</v>
      </c>
      <c r="I22" s="18">
        <v>-166829.95037000001</v>
      </c>
      <c r="J22" s="18">
        <v>-166229.34946</v>
      </c>
      <c r="K22" s="18">
        <v>-114978.92084999999</v>
      </c>
      <c r="L22" s="18">
        <v>-124490.47635</v>
      </c>
      <c r="M22" s="18">
        <v>-127549.94508</v>
      </c>
      <c r="N22" s="18">
        <v>-137506.85313</v>
      </c>
      <c r="O22" s="19">
        <v>-143182.08447</v>
      </c>
      <c r="P22" s="19">
        <v>-135579.25536000001</v>
      </c>
    </row>
    <row r="23" spans="2:16" x14ac:dyDescent="0.2">
      <c r="B23" s="20" t="s">
        <v>41</v>
      </c>
      <c r="C23" s="18">
        <v>34097.511350000001</v>
      </c>
      <c r="D23" s="18">
        <v>13575.906150000001</v>
      </c>
      <c r="E23" s="18">
        <v>15342.877539999999</v>
      </c>
      <c r="F23" s="18">
        <v>10396.93172</v>
      </c>
      <c r="G23" s="18">
        <v>13718.91898</v>
      </c>
      <c r="H23" s="18">
        <v>22224.762300000002</v>
      </c>
      <c r="I23" s="18">
        <v>9039.1144899999999</v>
      </c>
      <c r="J23" s="18">
        <v>11858.053810000001</v>
      </c>
      <c r="K23" s="18">
        <v>4918.5263700000005</v>
      </c>
      <c r="L23" s="18">
        <v>5811.9998400000004</v>
      </c>
      <c r="M23" s="18">
        <v>7564.6427300000005</v>
      </c>
      <c r="N23" s="18">
        <v>6784.8854099999999</v>
      </c>
      <c r="O23" s="19">
        <v>9532.167449999999</v>
      </c>
      <c r="P23" s="19">
        <v>16060.65134</v>
      </c>
    </row>
    <row r="24" spans="2:16" x14ac:dyDescent="0.2">
      <c r="B24" s="20" t="s">
        <v>7</v>
      </c>
      <c r="C24" s="18">
        <v>1975.2415700000001</v>
      </c>
      <c r="D24" s="18">
        <v>1426.4926200000002</v>
      </c>
      <c r="E24" s="18">
        <v>3373.2020899999998</v>
      </c>
      <c r="F24" s="18">
        <v>1580.1823700000002</v>
      </c>
      <c r="G24" s="18">
        <v>1024.0495100000001</v>
      </c>
      <c r="H24" s="18">
        <v>784.0065699999999</v>
      </c>
      <c r="I24" s="18">
        <v>312.89001000000002</v>
      </c>
      <c r="J24" s="18">
        <v>577.74613999999997</v>
      </c>
      <c r="K24" s="18">
        <v>1100.3603000000001</v>
      </c>
      <c r="L24" s="18">
        <v>872.51013999999998</v>
      </c>
      <c r="M24" s="18">
        <v>1063.14229</v>
      </c>
      <c r="N24" s="18">
        <v>1454.6790800000001</v>
      </c>
      <c r="O24" s="19">
        <v>919.55763000000002</v>
      </c>
      <c r="P24" s="19">
        <v>1971.66074</v>
      </c>
    </row>
    <row r="25" spans="2:16" x14ac:dyDescent="0.2">
      <c r="B25" s="20" t="s">
        <v>8</v>
      </c>
      <c r="C25" s="18">
        <v>1070367.0951</v>
      </c>
      <c r="D25" s="18">
        <v>892075.22766999993</v>
      </c>
      <c r="E25" s="18">
        <v>1057325.6619500001</v>
      </c>
      <c r="F25" s="18">
        <v>729633.79453999992</v>
      </c>
      <c r="G25" s="18">
        <v>522274.93102000002</v>
      </c>
      <c r="H25" s="18">
        <v>444705.90938999999</v>
      </c>
      <c r="I25" s="18">
        <v>312315.72616999998</v>
      </c>
      <c r="J25" s="18">
        <v>160911.06766999999</v>
      </c>
      <c r="K25" s="18">
        <v>79795.435129999998</v>
      </c>
      <c r="L25" s="18">
        <v>181488.90885000001</v>
      </c>
      <c r="M25" s="18">
        <v>392308.54635000002</v>
      </c>
      <c r="N25" s="18">
        <v>475059.98824000004</v>
      </c>
      <c r="O25" s="19">
        <v>327149.83173999999</v>
      </c>
      <c r="P25" s="19">
        <v>320640.51068000001</v>
      </c>
    </row>
    <row r="26" spans="2:16" x14ac:dyDescent="0.2">
      <c r="B26" s="20" t="s">
        <v>38</v>
      </c>
      <c r="C26" s="18">
        <v>42076.220229999999</v>
      </c>
      <c r="D26" s="18">
        <v>43994.673860000003</v>
      </c>
      <c r="E26" s="18">
        <v>51732.935229999995</v>
      </c>
      <c r="F26" s="18">
        <v>57983.349450000002</v>
      </c>
      <c r="G26" s="18">
        <v>56866.770369999998</v>
      </c>
      <c r="H26" s="18">
        <v>55667.330200000004</v>
      </c>
      <c r="I26" s="18">
        <v>61687.769639999999</v>
      </c>
      <c r="J26" s="18">
        <v>59447.905509999997</v>
      </c>
      <c r="K26" s="18">
        <v>47150.888749999998</v>
      </c>
      <c r="L26" s="18">
        <v>45898.478260000004</v>
      </c>
      <c r="M26" s="18">
        <v>44651.986950000006</v>
      </c>
      <c r="N26" s="18">
        <v>45489.169809999999</v>
      </c>
      <c r="O26" s="19">
        <v>45148.48689</v>
      </c>
      <c r="P26" s="19">
        <v>46766.151189999997</v>
      </c>
    </row>
    <row r="27" spans="2:16" x14ac:dyDescent="0.2">
      <c r="B27" s="20" t="s">
        <v>9</v>
      </c>
      <c r="C27" s="18">
        <v>2398.7048500000001</v>
      </c>
      <c r="D27" s="18">
        <v>2356.96747</v>
      </c>
      <c r="E27" s="18">
        <v>2708.5554099999999</v>
      </c>
      <c r="F27" s="18">
        <v>3136.2765399999998</v>
      </c>
      <c r="G27" s="18">
        <v>3828.6351800000002</v>
      </c>
      <c r="H27" s="18">
        <v>3988.53719</v>
      </c>
      <c r="I27" s="18">
        <v>3691.4645599999999</v>
      </c>
      <c r="J27" s="18">
        <v>3444.7389500000004</v>
      </c>
      <c r="K27" s="18">
        <v>2376.14302</v>
      </c>
      <c r="L27" s="18">
        <v>3064.41545</v>
      </c>
      <c r="M27" s="18">
        <v>3682.0250599999999</v>
      </c>
      <c r="N27" s="18">
        <v>4208.41903</v>
      </c>
      <c r="O27" s="19">
        <v>3974.7302999999997</v>
      </c>
      <c r="P27" s="19">
        <v>4179.7120199999999</v>
      </c>
    </row>
    <row r="28" spans="2:16" x14ac:dyDescent="0.2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9"/>
    </row>
    <row r="29" spans="2:16" s="3" customFormat="1" x14ac:dyDescent="0.2">
      <c r="B29" s="12" t="s">
        <v>1</v>
      </c>
      <c r="C29" s="13">
        <v>3088042.3539900007</v>
      </c>
      <c r="D29" s="13">
        <v>3409170.3422400001</v>
      </c>
      <c r="E29" s="13">
        <v>3266784.9235500004</v>
      </c>
      <c r="F29" s="13">
        <f t="shared" ref="F29:L29" si="3">+F30+SUM(F37:F43)</f>
        <v>3200711.8565200004</v>
      </c>
      <c r="G29" s="13">
        <f t="shared" si="3"/>
        <v>3353723.1666800003</v>
      </c>
      <c r="H29" s="13">
        <f t="shared" si="3"/>
        <v>3461003.6873900006</v>
      </c>
      <c r="I29" s="13">
        <f t="shared" si="3"/>
        <v>3510461.7504399996</v>
      </c>
      <c r="J29" s="13">
        <f t="shared" si="3"/>
        <v>3598285.2859</v>
      </c>
      <c r="K29" s="13">
        <f t="shared" si="3"/>
        <v>2793644.6912400001</v>
      </c>
      <c r="L29" s="13">
        <f t="shared" si="3"/>
        <v>2948026.8595599993</v>
      </c>
      <c r="M29" s="13">
        <f>+M30+SUM(M37:M43)</f>
        <v>3038957.47077</v>
      </c>
      <c r="N29" s="13">
        <f>+N30+SUM(N37:N43)</f>
        <v>2972449.90607</v>
      </c>
      <c r="O29" s="14">
        <f>+O30+SUM(O37:O43)</f>
        <v>2867607.2282000002</v>
      </c>
      <c r="P29" s="14">
        <f>+P30+SUM(P37:P43)</f>
        <v>2891002.8791</v>
      </c>
    </row>
    <row r="30" spans="2:16" x14ac:dyDescent="0.2">
      <c r="B30" s="20" t="s">
        <v>10</v>
      </c>
      <c r="C30" s="18">
        <v>2854066.5681900005</v>
      </c>
      <c r="D30" s="18">
        <v>3166033.76119</v>
      </c>
      <c r="E30" s="18">
        <v>2966756.5951900003</v>
      </c>
      <c r="F30" s="18">
        <f t="shared" ref="F30:L30" si="4">SUM(F31:F36)</f>
        <v>2965734.0482200002</v>
      </c>
      <c r="G30" s="18">
        <f t="shared" si="4"/>
        <v>3061872.0995100001</v>
      </c>
      <c r="H30" s="18">
        <f t="shared" si="4"/>
        <v>3192621.3347600005</v>
      </c>
      <c r="I30" s="18">
        <f t="shared" si="4"/>
        <v>3216267.5471999994</v>
      </c>
      <c r="J30" s="18">
        <f t="shared" si="4"/>
        <v>3336038.7406600001</v>
      </c>
      <c r="K30" s="18">
        <f t="shared" si="4"/>
        <v>2611839.4882100001</v>
      </c>
      <c r="L30" s="18">
        <f t="shared" si="4"/>
        <v>2726255.6574699995</v>
      </c>
      <c r="M30" s="18">
        <f>SUM(M31:M36)</f>
        <v>2739078.8734200001</v>
      </c>
      <c r="N30" s="18">
        <f>SUM(N31:N36)</f>
        <v>2542863.83072</v>
      </c>
      <c r="O30" s="19">
        <f>SUM(O31:O36)</f>
        <v>2432865.8551200004</v>
      </c>
      <c r="P30" s="19">
        <f>SUM(P31:P36)</f>
        <v>2431133.34504</v>
      </c>
    </row>
    <row r="31" spans="2:16" x14ac:dyDescent="0.2">
      <c r="B31" s="20" t="s">
        <v>51</v>
      </c>
      <c r="C31" s="18">
        <v>2837.5312400000003</v>
      </c>
      <c r="D31" s="18">
        <v>2646.3150099999998</v>
      </c>
      <c r="E31" s="18">
        <v>2776.6799700000001</v>
      </c>
      <c r="F31" s="18">
        <v>919.54719</v>
      </c>
      <c r="G31" s="18">
        <v>832.32817999999997</v>
      </c>
      <c r="H31" s="18">
        <v>1622.3275700000002</v>
      </c>
      <c r="I31" s="18">
        <v>900.51957000000004</v>
      </c>
      <c r="J31" s="18">
        <v>850.94278000000008</v>
      </c>
      <c r="K31" s="18">
        <v>139.46078</v>
      </c>
      <c r="L31" s="18">
        <v>139.46078</v>
      </c>
      <c r="M31" s="18">
        <v>171.22353000000001</v>
      </c>
      <c r="N31" s="18">
        <v>144.37359000000001</v>
      </c>
      <c r="O31" s="19">
        <v>317.72606999999999</v>
      </c>
      <c r="P31" s="19">
        <v>247.44420000000002</v>
      </c>
    </row>
    <row r="32" spans="2:16" x14ac:dyDescent="0.2">
      <c r="B32" s="20" t="s">
        <v>42</v>
      </c>
      <c r="C32" s="18">
        <v>1805439.99389</v>
      </c>
      <c r="D32" s="18">
        <v>2023208.01908</v>
      </c>
      <c r="E32" s="18">
        <v>2019350.91151</v>
      </c>
      <c r="F32" s="18">
        <v>2084628.7105899998</v>
      </c>
      <c r="G32" s="18">
        <v>2092665.2269900001</v>
      </c>
      <c r="H32" s="18">
        <v>2206116.2637700001</v>
      </c>
      <c r="I32" s="18">
        <v>2291796.0401499998</v>
      </c>
      <c r="J32" s="18">
        <v>2412947.0002199998</v>
      </c>
      <c r="K32" s="18">
        <v>2024622.2683499998</v>
      </c>
      <c r="L32" s="18">
        <v>2122651.1604599999</v>
      </c>
      <c r="M32" s="18">
        <v>2129163.8757000002</v>
      </c>
      <c r="N32" s="18">
        <v>1975741.0943699998</v>
      </c>
      <c r="O32" s="19">
        <v>1875383.7936800001</v>
      </c>
      <c r="P32" s="19">
        <v>1883922.9807500001</v>
      </c>
    </row>
    <row r="33" spans="2:16" x14ac:dyDescent="0.2">
      <c r="B33" s="20" t="s">
        <v>43</v>
      </c>
      <c r="C33" s="18">
        <v>1013127.70435</v>
      </c>
      <c r="D33" s="18">
        <v>1108188.1359999999</v>
      </c>
      <c r="E33" s="18">
        <v>921084.49089999998</v>
      </c>
      <c r="F33" s="18">
        <v>846968.21044000005</v>
      </c>
      <c r="G33" s="18">
        <v>934159.29053</v>
      </c>
      <c r="H33" s="18">
        <v>947064.68595000007</v>
      </c>
      <c r="I33" s="18">
        <v>878227.15092000004</v>
      </c>
      <c r="J33" s="18">
        <v>875552.30346000008</v>
      </c>
      <c r="K33" s="18">
        <v>553320.80660999997</v>
      </c>
      <c r="L33" s="18">
        <v>572213.08680000005</v>
      </c>
      <c r="M33" s="18">
        <v>576870.81750999996</v>
      </c>
      <c r="N33" s="18">
        <v>521009.68982999999</v>
      </c>
      <c r="O33" s="19">
        <v>511920.76851999998</v>
      </c>
      <c r="P33" s="19">
        <v>500622.73222000001</v>
      </c>
    </row>
    <row r="34" spans="2:16" x14ac:dyDescent="0.2">
      <c r="B34" s="20" t="s">
        <v>52</v>
      </c>
      <c r="C34" s="18">
        <v>18557.18232</v>
      </c>
      <c r="D34" s="18">
        <v>19212.41315</v>
      </c>
      <c r="E34" s="18">
        <v>17872.369260000003</v>
      </c>
      <c r="F34" s="18">
        <v>26434.341069999999</v>
      </c>
      <c r="G34" s="18">
        <v>24333.021369999999</v>
      </c>
      <c r="H34" s="18">
        <v>26747.55342</v>
      </c>
      <c r="I34" s="18">
        <v>34452.715980000001</v>
      </c>
      <c r="J34" s="18">
        <v>34669.983759999996</v>
      </c>
      <c r="K34" s="18">
        <v>26640.582890000001</v>
      </c>
      <c r="L34" s="18">
        <v>23437.670900000001</v>
      </c>
      <c r="M34" s="18">
        <v>24489.300139999999</v>
      </c>
      <c r="N34" s="18">
        <v>38068.932079999999</v>
      </c>
      <c r="O34" s="19">
        <v>38062.032719999996</v>
      </c>
      <c r="P34" s="19">
        <v>38227.838250000001</v>
      </c>
    </row>
    <row r="35" spans="2:16" x14ac:dyDescent="0.2">
      <c r="B35" s="20" t="s">
        <v>44</v>
      </c>
      <c r="C35" s="18">
        <v>14104.15639</v>
      </c>
      <c r="D35" s="18">
        <v>12778.87795</v>
      </c>
      <c r="E35" s="18">
        <v>5672.1435499999998</v>
      </c>
      <c r="F35" s="18">
        <v>6783.2389299999995</v>
      </c>
      <c r="G35" s="18">
        <v>9882.2324399999998</v>
      </c>
      <c r="H35" s="18">
        <v>11070.504050000001</v>
      </c>
      <c r="I35" s="18">
        <v>10891.120580000001</v>
      </c>
      <c r="J35" s="18">
        <v>12018.51044</v>
      </c>
      <c r="K35" s="18">
        <v>7116.3695800000005</v>
      </c>
      <c r="L35" s="18">
        <v>7814.2785299999996</v>
      </c>
      <c r="M35" s="18">
        <v>8383.6565399999999</v>
      </c>
      <c r="N35" s="18">
        <v>7899.7408499999992</v>
      </c>
      <c r="O35" s="19">
        <v>7181.53413</v>
      </c>
      <c r="P35" s="19">
        <v>8112.34962</v>
      </c>
    </row>
    <row r="36" spans="2:16" x14ac:dyDescent="0.2">
      <c r="B36" s="21" t="s">
        <v>53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3"/>
      <c r="P36" s="23"/>
    </row>
    <row r="37" spans="2:16" x14ac:dyDescent="0.2">
      <c r="B37" s="20" t="s">
        <v>11</v>
      </c>
      <c r="C37" s="18">
        <v>1343.78377</v>
      </c>
      <c r="D37" s="18">
        <v>1816.63148</v>
      </c>
      <c r="E37" s="18">
        <v>2085.5412200000001</v>
      </c>
      <c r="F37" s="18">
        <v>2471.03008</v>
      </c>
      <c r="G37" s="18">
        <v>3591.7535400000002</v>
      </c>
      <c r="H37" s="18">
        <v>3007.3007900000002</v>
      </c>
      <c r="I37" s="18">
        <v>1832.41977</v>
      </c>
      <c r="J37" s="18">
        <v>3648.6875800000003</v>
      </c>
      <c r="K37" s="18">
        <v>40.120050000000006</v>
      </c>
      <c r="L37" s="18">
        <v>447.71359000000001</v>
      </c>
      <c r="M37" s="18">
        <v>370.83949000000001</v>
      </c>
      <c r="N37" s="18">
        <v>408.43096999999995</v>
      </c>
      <c r="O37" s="19">
        <v>341.45976000000002</v>
      </c>
      <c r="P37" s="19">
        <v>218.69561999999999</v>
      </c>
    </row>
    <row r="38" spans="2:16" x14ac:dyDescent="0.2">
      <c r="B38" s="20" t="s">
        <v>67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>
        <v>1357.1765399999999</v>
      </c>
      <c r="O38" s="19">
        <v>1002.43263</v>
      </c>
      <c r="P38" s="19">
        <v>701.17499999999995</v>
      </c>
    </row>
    <row r="39" spans="2:16" x14ac:dyDescent="0.2">
      <c r="B39" s="20" t="s">
        <v>12</v>
      </c>
      <c r="C39" s="18">
        <v>83427.674419999996</v>
      </c>
      <c r="D39" s="18">
        <v>68036.698870000007</v>
      </c>
      <c r="E39" s="18">
        <v>119142.14323</v>
      </c>
      <c r="F39" s="18">
        <v>68487.829010000001</v>
      </c>
      <c r="G39" s="18">
        <v>110367.67402000001</v>
      </c>
      <c r="H39" s="18">
        <v>96761.99424</v>
      </c>
      <c r="I39" s="18">
        <v>113758.67711999999</v>
      </c>
      <c r="J39" s="18">
        <v>116012.5077</v>
      </c>
      <c r="K39" s="18">
        <v>65145.65926</v>
      </c>
      <c r="L39" s="18">
        <v>105132.98883</v>
      </c>
      <c r="M39" s="18">
        <v>172076.05137999999</v>
      </c>
      <c r="N39" s="18">
        <v>284979.44379000005</v>
      </c>
      <c r="O39" s="19">
        <v>283893.70530999999</v>
      </c>
      <c r="P39" s="19">
        <v>296975.99598000001</v>
      </c>
    </row>
    <row r="40" spans="2:16" x14ac:dyDescent="0.2">
      <c r="B40" s="20" t="s">
        <v>13</v>
      </c>
      <c r="C40" s="18">
        <v>42367.487049999996</v>
      </c>
      <c r="D40" s="18">
        <v>50412.245510000001</v>
      </c>
      <c r="E40" s="18">
        <v>54797.462820000001</v>
      </c>
      <c r="F40" s="18">
        <v>44305.772090000006</v>
      </c>
      <c r="G40" s="18">
        <v>55331.072209999998</v>
      </c>
      <c r="H40" s="18">
        <v>59294.18778</v>
      </c>
      <c r="I40" s="18">
        <v>60659.345439999997</v>
      </c>
      <c r="J40" s="18">
        <v>60640.191719999995</v>
      </c>
      <c r="K40" s="18">
        <v>39879.435250000002</v>
      </c>
      <c r="L40" s="18">
        <v>43696.182610000003</v>
      </c>
      <c r="M40" s="18">
        <v>53217.761060000004</v>
      </c>
      <c r="N40" s="18">
        <v>68390.527799999996</v>
      </c>
      <c r="O40" s="19">
        <v>75227.528160000002</v>
      </c>
      <c r="P40" s="19">
        <v>87898.532250000004</v>
      </c>
    </row>
    <row r="41" spans="2:16" x14ac:dyDescent="0.2">
      <c r="B41" s="20" t="s">
        <v>14</v>
      </c>
      <c r="C41" s="18">
        <v>94939.336329999991</v>
      </c>
      <c r="D41" s="18">
        <v>114855.50519</v>
      </c>
      <c r="E41" s="18">
        <v>119839.18109</v>
      </c>
      <c r="F41" s="18">
        <v>119370.17712000001</v>
      </c>
      <c r="G41" s="18">
        <v>122560.5674</v>
      </c>
      <c r="H41" s="18">
        <v>109318.86981999999</v>
      </c>
      <c r="I41" s="18">
        <v>117943.76091</v>
      </c>
      <c r="J41" s="18">
        <v>81945.15823999999</v>
      </c>
      <c r="K41" s="18">
        <v>76739.988469999997</v>
      </c>
      <c r="L41" s="18">
        <v>72494.317060000001</v>
      </c>
      <c r="M41" s="18">
        <v>74213.945420000004</v>
      </c>
      <c r="N41" s="18">
        <v>74450.496249999997</v>
      </c>
      <c r="O41" s="19">
        <v>74276.247220000005</v>
      </c>
      <c r="P41" s="19">
        <v>74075.135209999993</v>
      </c>
    </row>
    <row r="42" spans="2:16" x14ac:dyDescent="0.2">
      <c r="B42" s="20" t="s">
        <v>45</v>
      </c>
      <c r="C42" s="18">
        <v>0</v>
      </c>
      <c r="D42" s="18">
        <v>0</v>
      </c>
      <c r="E42" s="18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9"/>
      <c r="P42" s="19"/>
    </row>
    <row r="43" spans="2:16" x14ac:dyDescent="0.2">
      <c r="B43" s="20" t="s">
        <v>15</v>
      </c>
      <c r="C43" s="18">
        <v>11897.50423</v>
      </c>
      <c r="D43" s="18">
        <v>8015.5</v>
      </c>
      <c r="E43" s="18">
        <v>4164</v>
      </c>
      <c r="F43" s="18">
        <v>343</v>
      </c>
      <c r="G43" s="18"/>
      <c r="H43" s="18"/>
      <c r="I43" s="18"/>
      <c r="J43" s="18"/>
      <c r="K43" s="18"/>
      <c r="L43" s="18"/>
      <c r="M43" s="18"/>
      <c r="N43" s="18"/>
      <c r="O43" s="19"/>
      <c r="P43" s="19"/>
    </row>
    <row r="44" spans="2:16" x14ac:dyDescent="0.2"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9"/>
      <c r="P44" s="19"/>
    </row>
    <row r="45" spans="2:16" s="3" customFormat="1" x14ac:dyDescent="0.2">
      <c r="B45" s="12" t="s">
        <v>2</v>
      </c>
      <c r="C45" s="13">
        <v>615082.42950000009</v>
      </c>
      <c r="D45" s="13">
        <v>667227.24300000002</v>
      </c>
      <c r="E45" s="13">
        <v>719589.04035999998</v>
      </c>
      <c r="F45" s="13">
        <f t="shared" ref="F45:L45" si="5">SUM(F46:F50)</f>
        <v>774288.50920000009</v>
      </c>
      <c r="G45" s="13">
        <f t="shared" si="5"/>
        <v>818909.72470000002</v>
      </c>
      <c r="H45" s="13">
        <f t="shared" si="5"/>
        <v>855523.75809000013</v>
      </c>
      <c r="I45" s="13">
        <f t="shared" si="5"/>
        <v>897377.07637999998</v>
      </c>
      <c r="J45" s="13">
        <f t="shared" si="5"/>
        <v>986361.64978999994</v>
      </c>
      <c r="K45" s="13">
        <f t="shared" si="5"/>
        <v>879474.70758000005</v>
      </c>
      <c r="L45" s="13">
        <f t="shared" si="5"/>
        <v>899064.46331999998</v>
      </c>
      <c r="M45" s="13">
        <f>SUM(M46:M50)</f>
        <v>912606.28284000012</v>
      </c>
      <c r="N45" s="13">
        <f>SUM(N46:N50)</f>
        <v>932960.84475000005</v>
      </c>
      <c r="O45" s="14">
        <f>SUM(O46:O50)</f>
        <v>979570.3595100001</v>
      </c>
      <c r="P45" s="14">
        <f>SUM(P46:P50)</f>
        <v>991615.08227000013</v>
      </c>
    </row>
    <row r="46" spans="2:16" x14ac:dyDescent="0.2">
      <c r="B46" s="20" t="s">
        <v>16</v>
      </c>
      <c r="C46" s="18">
        <v>3029.8477900000003</v>
      </c>
      <c r="D46" s="18">
        <v>2941.5658900000003</v>
      </c>
      <c r="E46" s="18">
        <v>2917.8934300000001</v>
      </c>
      <c r="F46" s="18">
        <v>2914.6314300000004</v>
      </c>
      <c r="G46" s="18">
        <v>2907.4418700000001</v>
      </c>
      <c r="H46" s="18">
        <v>2902.0202300000001</v>
      </c>
      <c r="I46" s="18">
        <v>2901.2880300000002</v>
      </c>
      <c r="J46" s="18">
        <v>637355.00075999997</v>
      </c>
      <c r="K46" s="18">
        <v>555912.40075999999</v>
      </c>
      <c r="L46" s="18">
        <v>553359</v>
      </c>
      <c r="M46" s="18">
        <v>553432.5</v>
      </c>
      <c r="N46" s="18">
        <v>553432.5</v>
      </c>
      <c r="O46" s="19">
        <v>553432.5</v>
      </c>
      <c r="P46" s="19">
        <v>553432.5</v>
      </c>
    </row>
    <row r="47" spans="2:16" x14ac:dyDescent="0.2">
      <c r="B47" s="20" t="s">
        <v>17</v>
      </c>
      <c r="C47" s="18">
        <v>36633.38798</v>
      </c>
      <c r="D47" s="18">
        <v>36760.809399999998</v>
      </c>
      <c r="E47" s="18">
        <v>37024.674299999999</v>
      </c>
      <c r="F47" s="18">
        <v>37218.534100000004</v>
      </c>
      <c r="G47" s="18">
        <v>37664.781900000002</v>
      </c>
      <c r="H47" s="18">
        <v>37724.7641</v>
      </c>
      <c r="I47" s="18">
        <v>37724.7641</v>
      </c>
      <c r="J47" s="18">
        <v>4.7393199999999993</v>
      </c>
      <c r="K47" s="18">
        <v>4.7393199999999993</v>
      </c>
      <c r="L47" s="18">
        <v>4.7393200000000002</v>
      </c>
      <c r="M47" s="18">
        <v>4.7393199999999993</v>
      </c>
      <c r="N47" s="18">
        <v>4.7393199999999993</v>
      </c>
      <c r="O47" s="19">
        <v>4.7393199999999993</v>
      </c>
      <c r="P47" s="19">
        <v>4.7393199999999993</v>
      </c>
    </row>
    <row r="48" spans="2:16" x14ac:dyDescent="0.2">
      <c r="B48" s="20" t="s">
        <v>46</v>
      </c>
      <c r="C48" s="18">
        <v>0</v>
      </c>
      <c r="D48" s="18">
        <v>0</v>
      </c>
      <c r="E48" s="18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9"/>
      <c r="P48" s="19"/>
    </row>
    <row r="49" spans="2:16" x14ac:dyDescent="0.2">
      <c r="B49" s="20" t="s">
        <v>18</v>
      </c>
      <c r="C49" s="18">
        <v>531725.94755000004</v>
      </c>
      <c r="D49" s="18">
        <v>574723.87078</v>
      </c>
      <c r="E49" s="18">
        <v>628263.03851999994</v>
      </c>
      <c r="F49" s="18">
        <v>676621.70607000007</v>
      </c>
      <c r="G49" s="18">
        <v>732947.98647</v>
      </c>
      <c r="H49" s="18">
        <v>777972.19072000007</v>
      </c>
      <c r="I49" s="18">
        <v>813961.72276000003</v>
      </c>
      <c r="J49" s="18">
        <v>305230.69393000001</v>
      </c>
      <c r="K49" s="18">
        <v>290863.34723000001</v>
      </c>
      <c r="L49" s="18">
        <v>317688.37088</v>
      </c>
      <c r="M49" s="18">
        <v>330254.11550999997</v>
      </c>
      <c r="N49" s="18">
        <v>346793.90307999996</v>
      </c>
      <c r="O49" s="19">
        <v>358989.09250999999</v>
      </c>
      <c r="P49" s="19">
        <v>411031.67197000002</v>
      </c>
    </row>
    <row r="50" spans="2:16" x14ac:dyDescent="0.2">
      <c r="B50" s="20" t="s">
        <v>19</v>
      </c>
      <c r="C50" s="18">
        <v>43693.246180000002</v>
      </c>
      <c r="D50" s="18">
        <v>52800.996930000001</v>
      </c>
      <c r="E50" s="18">
        <v>51383.434110000002</v>
      </c>
      <c r="F50" s="18">
        <v>57533.637600000002</v>
      </c>
      <c r="G50" s="18">
        <v>45389.514459999999</v>
      </c>
      <c r="H50" s="18">
        <v>36924.783040000002</v>
      </c>
      <c r="I50" s="18">
        <v>42789.301489999998</v>
      </c>
      <c r="J50" s="18">
        <v>43771.215779999999</v>
      </c>
      <c r="K50" s="18">
        <v>32694.220269999998</v>
      </c>
      <c r="L50" s="18">
        <v>28012.35312</v>
      </c>
      <c r="M50" s="18">
        <v>28914.928010000003</v>
      </c>
      <c r="N50" s="18">
        <v>32729.702350000003</v>
      </c>
      <c r="O50" s="19">
        <v>67144.027680000014</v>
      </c>
      <c r="P50" s="19">
        <v>27146.170979999999</v>
      </c>
    </row>
    <row r="51" spans="2:16" x14ac:dyDescent="0.2"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  <c r="P51" s="19"/>
    </row>
    <row r="52" spans="2:16" s="3" customFormat="1" x14ac:dyDescent="0.2">
      <c r="B52" s="12" t="s">
        <v>20</v>
      </c>
      <c r="C52" s="13">
        <v>3703124.7834900008</v>
      </c>
      <c r="D52" s="13">
        <v>4076397.5852399999</v>
      </c>
      <c r="E52" s="13">
        <v>3986373.9639100004</v>
      </c>
      <c r="F52" s="13">
        <f t="shared" ref="F52:K52" si="6">+F45+F29</f>
        <v>3975000.3657200006</v>
      </c>
      <c r="G52" s="13">
        <f t="shared" si="6"/>
        <v>4172632.8913800004</v>
      </c>
      <c r="H52" s="13">
        <f t="shared" si="6"/>
        <v>4316527.4454800002</v>
      </c>
      <c r="I52" s="13">
        <f t="shared" si="6"/>
        <v>4407838.8268199991</v>
      </c>
      <c r="J52" s="13">
        <f t="shared" si="6"/>
        <v>4584646.9356899997</v>
      </c>
      <c r="K52" s="13">
        <f t="shared" si="6"/>
        <v>3673119.3988200002</v>
      </c>
      <c r="L52" s="13">
        <f>+L45+L29</f>
        <v>3847091.3228799994</v>
      </c>
      <c r="M52" s="13">
        <f>+M45+M29</f>
        <v>3951563.75361</v>
      </c>
      <c r="N52" s="13">
        <f>+N45+N29</f>
        <v>3905410.7508200002</v>
      </c>
      <c r="O52" s="14">
        <f>+O45+O29</f>
        <v>3847177.5877100006</v>
      </c>
      <c r="P52" s="14">
        <f>+P45+P29</f>
        <v>3882617.9613700002</v>
      </c>
    </row>
    <row r="53" spans="2:16" x14ac:dyDescent="0.2">
      <c r="B53" s="20" t="s">
        <v>21</v>
      </c>
      <c r="C53" s="18">
        <v>1136.7667300000001</v>
      </c>
      <c r="D53" s="18">
        <v>1764.3554799999999</v>
      </c>
      <c r="E53" s="18">
        <v>3484.8985200000002</v>
      </c>
      <c r="F53" s="18">
        <v>4127.4119000000001</v>
      </c>
      <c r="G53" s="18">
        <v>6050.1698900000001</v>
      </c>
      <c r="H53" s="18">
        <v>11616.772630000001</v>
      </c>
      <c r="I53" s="18">
        <v>14973.20441</v>
      </c>
      <c r="J53" s="18">
        <v>10001.87084</v>
      </c>
      <c r="K53" s="18">
        <v>7182.7900499999996</v>
      </c>
      <c r="L53" s="18">
        <v>4149.4416899999997</v>
      </c>
      <c r="M53" s="18">
        <v>3406.1938799999998</v>
      </c>
      <c r="N53" s="18">
        <v>2259.9529700000003</v>
      </c>
      <c r="O53" s="19">
        <v>2328.8197200000004</v>
      </c>
      <c r="P53" s="19">
        <v>3460.2270800000001</v>
      </c>
    </row>
    <row r="54" spans="2:16" x14ac:dyDescent="0.2">
      <c r="B54" s="20" t="s">
        <v>22</v>
      </c>
      <c r="C54" s="18">
        <v>6768163.3717399994</v>
      </c>
      <c r="D54" s="18">
        <v>6632972.0283000004</v>
      </c>
      <c r="E54" s="18">
        <v>6963637.5968199996</v>
      </c>
      <c r="F54" s="18">
        <v>7652264.2767599998</v>
      </c>
      <c r="G54" s="18">
        <v>6516882.2350700004</v>
      </c>
      <c r="H54" s="18">
        <v>7081659.1256400002</v>
      </c>
      <c r="I54" s="18">
        <v>7468567.2496800004</v>
      </c>
      <c r="J54" s="18">
        <v>7821015.5494999997</v>
      </c>
      <c r="K54" s="18">
        <v>6431193.34712</v>
      </c>
      <c r="L54" s="18">
        <v>6875041.8672900004</v>
      </c>
      <c r="M54" s="18">
        <v>8446337.1393100005</v>
      </c>
      <c r="N54" s="18">
        <v>8499016.6838700008</v>
      </c>
      <c r="O54" s="19">
        <v>8284045.1439799992</v>
      </c>
      <c r="P54" s="19">
        <v>7857535.64647</v>
      </c>
    </row>
    <row r="55" spans="2:16" x14ac:dyDescent="0.2">
      <c r="B55" s="2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9"/>
      <c r="P55" s="19"/>
    </row>
    <row r="56" spans="2:16" x14ac:dyDescent="0.2">
      <c r="B56" s="12" t="s">
        <v>34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4"/>
    </row>
    <row r="57" spans="2:16" x14ac:dyDescent="0.2">
      <c r="B57" s="20" t="s">
        <v>23</v>
      </c>
      <c r="C57" s="18">
        <v>279746.59276999999</v>
      </c>
      <c r="D57" s="18">
        <v>264092.64360000001</v>
      </c>
      <c r="E57" s="18">
        <v>200344.03826</v>
      </c>
      <c r="F57" s="18">
        <v>209959.30119</v>
      </c>
      <c r="G57" s="18">
        <v>218489.77924</v>
      </c>
      <c r="H57" s="18">
        <v>245825.37917</v>
      </c>
      <c r="I57" s="18">
        <v>278395.13493</v>
      </c>
      <c r="J57" s="18">
        <v>280500.53021</v>
      </c>
      <c r="K57" s="18">
        <v>227662.12919000001</v>
      </c>
      <c r="L57" s="18">
        <v>234827.81987000001</v>
      </c>
      <c r="M57" s="18">
        <v>219823.99284999998</v>
      </c>
      <c r="N57" s="18">
        <v>244973.10185000001</v>
      </c>
      <c r="O57" s="19">
        <v>238467.09261000002</v>
      </c>
      <c r="P57" s="19">
        <v>221615.32175999999</v>
      </c>
    </row>
    <row r="58" spans="2:16" x14ac:dyDescent="0.2">
      <c r="B58" s="20" t="s">
        <v>37</v>
      </c>
      <c r="C58" s="18">
        <v>84463.957030000005</v>
      </c>
      <c r="D58" s="18">
        <v>79166.790260000009</v>
      </c>
      <c r="E58" s="18">
        <v>29848.218649999999</v>
      </c>
      <c r="F58" s="18">
        <v>29119.336719999999</v>
      </c>
      <c r="G58" s="18">
        <v>41650.638129999999</v>
      </c>
      <c r="H58" s="18">
        <v>51800.439590000002</v>
      </c>
      <c r="I58" s="18">
        <v>61944.671020000002</v>
      </c>
      <c r="J58" s="18">
        <v>77189.052769999995</v>
      </c>
      <c r="K58" s="18">
        <v>67080.391040000002</v>
      </c>
      <c r="L58" s="18">
        <v>74970.936069999996</v>
      </c>
      <c r="M58" s="18">
        <v>60930.343689999994</v>
      </c>
      <c r="N58" s="18">
        <v>66952.571779999998</v>
      </c>
      <c r="O58" s="19">
        <v>60703.231319999999</v>
      </c>
      <c r="P58" s="19">
        <v>62682.430079999998</v>
      </c>
    </row>
    <row r="59" spans="2:16" x14ac:dyDescent="0.2">
      <c r="B59" s="12" t="s">
        <v>50</v>
      </c>
      <c r="C59" s="13">
        <f>+C57-C58</f>
        <v>195282.63574</v>
      </c>
      <c r="D59" s="13">
        <f>+D57-D58</f>
        <v>184925.85334</v>
      </c>
      <c r="E59" s="13">
        <f>+E57-E58</f>
        <v>170495.81961000001</v>
      </c>
      <c r="F59" s="13">
        <f t="shared" ref="F59:L59" si="7">+F57-F58</f>
        <v>180839.96447000001</v>
      </c>
      <c r="G59" s="13">
        <f t="shared" si="7"/>
        <v>176839.14111</v>
      </c>
      <c r="H59" s="13">
        <f t="shared" si="7"/>
        <v>194024.93958000001</v>
      </c>
      <c r="I59" s="13">
        <f t="shared" si="7"/>
        <v>216450.46390999999</v>
      </c>
      <c r="J59" s="13">
        <f t="shared" si="7"/>
        <v>203311.47743999999</v>
      </c>
      <c r="K59" s="13">
        <f t="shared" si="7"/>
        <v>160581.73814999999</v>
      </c>
      <c r="L59" s="13">
        <f t="shared" si="7"/>
        <v>159856.88380000001</v>
      </c>
      <c r="M59" s="13">
        <f>+M57-M58</f>
        <v>158893.64915999997</v>
      </c>
      <c r="N59" s="13">
        <f>+N57-N58</f>
        <v>178020.53007000001</v>
      </c>
      <c r="O59" s="14">
        <f>+O57-O58</f>
        <v>177763.86129000003</v>
      </c>
      <c r="P59" s="14">
        <f>+P57-P58</f>
        <v>158932.89168</v>
      </c>
    </row>
    <row r="60" spans="2:16" x14ac:dyDescent="0.2">
      <c r="B60" s="20" t="s">
        <v>25</v>
      </c>
      <c r="C60" s="18">
        <v>37057.65683</v>
      </c>
      <c r="D60" s="18">
        <v>49529.546999999999</v>
      </c>
      <c r="E60" s="18">
        <v>55179.07374</v>
      </c>
      <c r="F60" s="18">
        <v>54064.44745</v>
      </c>
      <c r="G60" s="18">
        <v>57339.076520000002</v>
      </c>
      <c r="H60" s="18">
        <v>58643.448600000003</v>
      </c>
      <c r="I60" s="18">
        <v>39165.92239</v>
      </c>
      <c r="J60" s="18">
        <v>42542.612909999996</v>
      </c>
      <c r="K60" s="18">
        <v>18619.524309999997</v>
      </c>
      <c r="L60" s="18">
        <v>10907.56331</v>
      </c>
      <c r="M60" s="18">
        <v>12894.35066</v>
      </c>
      <c r="N60" s="18">
        <v>11408.337119999998</v>
      </c>
      <c r="O60" s="19">
        <v>8703.7225199999993</v>
      </c>
      <c r="P60" s="19">
        <v>7782.6703399999997</v>
      </c>
    </row>
    <row r="61" spans="2:16" x14ac:dyDescent="0.2">
      <c r="B61" s="20" t="s">
        <v>26</v>
      </c>
      <c r="C61" s="18">
        <v>14135.771500000001</v>
      </c>
      <c r="D61" s="18">
        <v>15896.162179999999</v>
      </c>
      <c r="E61" s="18">
        <v>15042.705099999999</v>
      </c>
      <c r="F61" s="18">
        <v>14934.65076</v>
      </c>
      <c r="G61" s="18">
        <v>12510.047369999998</v>
      </c>
      <c r="H61" s="18">
        <v>12559.870419999999</v>
      </c>
      <c r="I61" s="18">
        <v>11484.47741</v>
      </c>
      <c r="J61" s="18">
        <v>9762.5304499999984</v>
      </c>
      <c r="K61" s="18">
        <v>5702.5866299999998</v>
      </c>
      <c r="L61" s="18">
        <v>4847.8689800000002</v>
      </c>
      <c r="M61" s="18">
        <v>7294.7126699999999</v>
      </c>
      <c r="N61" s="18">
        <v>7709.0222599999997</v>
      </c>
      <c r="O61" s="19">
        <v>6094.3253500000001</v>
      </c>
      <c r="P61" s="19">
        <v>6039.3464800000002</v>
      </c>
    </row>
    <row r="62" spans="2:16" x14ac:dyDescent="0.2">
      <c r="B62" s="12" t="s">
        <v>66</v>
      </c>
      <c r="C62" s="13">
        <f>+C59+C60-C61</f>
        <v>218204.52106999999</v>
      </c>
      <c r="D62" s="13">
        <f>+D59+D60-D61</f>
        <v>218559.23816000001</v>
      </c>
      <c r="E62" s="13">
        <f t="shared" ref="E62:L62" si="8">+E59+E60-E61</f>
        <v>210632.18825000001</v>
      </c>
      <c r="F62" s="13">
        <f t="shared" si="8"/>
        <v>219969.76116000002</v>
      </c>
      <c r="G62" s="13">
        <f t="shared" si="8"/>
        <v>221668.17026000001</v>
      </c>
      <c r="H62" s="13">
        <f t="shared" si="8"/>
        <v>240108.51776000002</v>
      </c>
      <c r="I62" s="13">
        <f t="shared" si="8"/>
        <v>244131.90888999999</v>
      </c>
      <c r="J62" s="13">
        <f t="shared" si="8"/>
        <v>236091.55989999999</v>
      </c>
      <c r="K62" s="13">
        <f t="shared" si="8"/>
        <v>173498.67582999999</v>
      </c>
      <c r="L62" s="13">
        <f t="shared" si="8"/>
        <v>165916.57813000001</v>
      </c>
      <c r="M62" s="13">
        <f>+M59+M60-M61</f>
        <v>164493.28714999996</v>
      </c>
      <c r="N62" s="13">
        <f>+N59+N60-N61</f>
        <v>181719.84493000002</v>
      </c>
      <c r="O62" s="14">
        <f>+O59+O60-O61</f>
        <v>180373.25846000004</v>
      </c>
      <c r="P62" s="14">
        <f>+P59+P60-P61</f>
        <v>160676.21554</v>
      </c>
    </row>
    <row r="63" spans="2:16" x14ac:dyDescent="0.2">
      <c r="B63" s="20" t="s">
        <v>24</v>
      </c>
      <c r="C63" s="18">
        <v>35487.320359999998</v>
      </c>
      <c r="D63" s="18">
        <v>16509.873630000002</v>
      </c>
      <c r="E63" s="18">
        <v>32504.739269999998</v>
      </c>
      <c r="F63" s="18">
        <v>42359.307139999997</v>
      </c>
      <c r="G63" s="18">
        <v>34013.124060000002</v>
      </c>
      <c r="H63" s="18">
        <v>35211.348869999994</v>
      </c>
      <c r="I63" s="18">
        <v>27377.961630000002</v>
      </c>
      <c r="J63" s="18">
        <v>32213.431539999998</v>
      </c>
      <c r="K63" s="18">
        <v>25198.77506</v>
      </c>
      <c r="L63" s="18">
        <v>30045.309730000001</v>
      </c>
      <c r="M63" s="18">
        <v>27213.680370000002</v>
      </c>
      <c r="N63" s="18">
        <v>22927.203809999999</v>
      </c>
      <c r="O63" s="19">
        <v>13435.205619999999</v>
      </c>
      <c r="P63" s="19">
        <v>14629.049720000001</v>
      </c>
    </row>
    <row r="64" spans="2:16" x14ac:dyDescent="0.2">
      <c r="B64" s="20" t="s">
        <v>36</v>
      </c>
      <c r="C64" s="18">
        <v>40345.535320000003</v>
      </c>
      <c r="D64" s="18">
        <v>40950.177029999999</v>
      </c>
      <c r="E64" s="18">
        <v>44088.895259999998</v>
      </c>
      <c r="F64" s="18">
        <v>48605.270710000004</v>
      </c>
      <c r="G64" s="18">
        <v>45178.216959999998</v>
      </c>
      <c r="H64" s="18">
        <v>62315.870149999995</v>
      </c>
      <c r="I64" s="18">
        <v>48160.041870000001</v>
      </c>
      <c r="J64" s="18">
        <v>40808.950689999998</v>
      </c>
      <c r="K64" s="18">
        <v>32698.247500000001</v>
      </c>
      <c r="L64" s="18">
        <v>38559.072189999999</v>
      </c>
      <c r="M64" s="18">
        <v>39229.631529999999</v>
      </c>
      <c r="N64" s="18">
        <v>37891.479059999998</v>
      </c>
      <c r="O64" s="19">
        <v>21845.534079999998</v>
      </c>
      <c r="P64" s="19">
        <v>15382.653979999999</v>
      </c>
    </row>
    <row r="65" spans="2:16" x14ac:dyDescent="0.2">
      <c r="B65" s="12" t="s">
        <v>55</v>
      </c>
      <c r="C65" s="13">
        <f>+C62+C63-C64</f>
        <v>213346.30610999998</v>
      </c>
      <c r="D65" s="13">
        <f t="shared" ref="D65:L65" si="9">+D62+D63-D64</f>
        <v>194118.93476</v>
      </c>
      <c r="E65" s="13">
        <f t="shared" si="9"/>
        <v>199048.03226000001</v>
      </c>
      <c r="F65" s="13">
        <f t="shared" si="9"/>
        <v>213723.79759000003</v>
      </c>
      <c r="G65" s="13">
        <f t="shared" si="9"/>
        <v>210503.07736000002</v>
      </c>
      <c r="H65" s="13">
        <f t="shared" si="9"/>
        <v>213003.99648</v>
      </c>
      <c r="I65" s="13">
        <f t="shared" si="9"/>
        <v>223349.82864999998</v>
      </c>
      <c r="J65" s="13">
        <f t="shared" si="9"/>
        <v>227496.04075000001</v>
      </c>
      <c r="K65" s="13">
        <f t="shared" si="9"/>
        <v>165999.20338999998</v>
      </c>
      <c r="L65" s="13">
        <f t="shared" si="9"/>
        <v>157402.81567000001</v>
      </c>
      <c r="M65" s="13">
        <f>+M62+M63-M64</f>
        <v>152477.33598999993</v>
      </c>
      <c r="N65" s="13">
        <f>+N62+N63-N64</f>
        <v>166755.56968000002</v>
      </c>
      <c r="O65" s="14">
        <f>+O62+O63-O64</f>
        <v>171962.93000000005</v>
      </c>
      <c r="P65" s="14">
        <f>+P62+P63-P64</f>
        <v>159922.61128000001</v>
      </c>
    </row>
    <row r="66" spans="2:16" x14ac:dyDescent="0.2">
      <c r="B66" s="20" t="s">
        <v>27</v>
      </c>
      <c r="C66" s="18">
        <v>124011.23639000001</v>
      </c>
      <c r="D66" s="18">
        <v>133841.58592000001</v>
      </c>
      <c r="E66" s="18">
        <v>136170.93290000001</v>
      </c>
      <c r="F66" s="18">
        <v>151933.53090000001</v>
      </c>
      <c r="G66" s="18">
        <v>162545.23981</v>
      </c>
      <c r="H66" s="18">
        <v>173615.9362</v>
      </c>
      <c r="I66" s="18">
        <v>180019.25640000001</v>
      </c>
      <c r="J66" s="18">
        <v>185061.74734999999</v>
      </c>
      <c r="K66" s="18">
        <v>134296.59385</v>
      </c>
      <c r="L66" s="18">
        <v>130814.61242</v>
      </c>
      <c r="M66" s="18">
        <v>122215.48759</v>
      </c>
      <c r="N66" s="18">
        <v>131724.92103999999</v>
      </c>
      <c r="O66" s="19">
        <v>119146.16972000001</v>
      </c>
      <c r="P66" s="19">
        <v>124957.24294</v>
      </c>
    </row>
    <row r="67" spans="2:16" x14ac:dyDescent="0.2">
      <c r="B67" s="12" t="s">
        <v>56</v>
      </c>
      <c r="C67" s="13">
        <f>+C65-C66</f>
        <v>89335.06971999997</v>
      </c>
      <c r="D67" s="13">
        <f t="shared" ref="D67:L67" si="10">+D65-D66</f>
        <v>60277.348839999991</v>
      </c>
      <c r="E67" s="13">
        <f t="shared" si="10"/>
        <v>62877.099359999993</v>
      </c>
      <c r="F67" s="13">
        <f t="shared" si="10"/>
        <v>61790.266690000019</v>
      </c>
      <c r="G67" s="13">
        <f t="shared" si="10"/>
        <v>47957.837550000026</v>
      </c>
      <c r="H67" s="13">
        <f t="shared" si="10"/>
        <v>39388.060280000005</v>
      </c>
      <c r="I67" s="13">
        <f t="shared" si="10"/>
        <v>43330.572249999968</v>
      </c>
      <c r="J67" s="13">
        <f t="shared" si="10"/>
        <v>42434.293400000024</v>
      </c>
      <c r="K67" s="13">
        <f t="shared" si="10"/>
        <v>31702.609539999976</v>
      </c>
      <c r="L67" s="13">
        <f t="shared" si="10"/>
        <v>26588.203250000006</v>
      </c>
      <c r="M67" s="13">
        <f>+M65-M66</f>
        <v>30261.84839999993</v>
      </c>
      <c r="N67" s="13">
        <f>+N65-N66</f>
        <v>35030.648640000029</v>
      </c>
      <c r="O67" s="14">
        <f>+O65-O66</f>
        <v>52816.760280000046</v>
      </c>
      <c r="P67" s="14">
        <f>+P65-P66</f>
        <v>34965.368340000015</v>
      </c>
    </row>
    <row r="68" spans="2:16" x14ac:dyDescent="0.2">
      <c r="B68" s="20" t="s">
        <v>57</v>
      </c>
      <c r="C68" s="18">
        <v>-132152.36317999999</v>
      </c>
      <c r="D68" s="18">
        <v>23779.06611</v>
      </c>
      <c r="E68" s="18">
        <v>-3825.83581</v>
      </c>
      <c r="F68" s="18">
        <v>-17744.257659999999</v>
      </c>
      <c r="G68" s="18">
        <v>348.31513000000001</v>
      </c>
      <c r="H68" s="18">
        <v>1029.2185300000001</v>
      </c>
      <c r="I68" s="18">
        <v>2114.2653399999999</v>
      </c>
      <c r="J68" s="18">
        <v>1345.97244</v>
      </c>
      <c r="K68" s="18">
        <v>1001.25837</v>
      </c>
      <c r="L68" s="18">
        <v>865.44482999999991</v>
      </c>
      <c r="M68" s="18">
        <v>506.57324</v>
      </c>
      <c r="N68" s="18">
        <v>0.13505</v>
      </c>
      <c r="O68" s="19">
        <v>6.0310000000000002E-2</v>
      </c>
      <c r="P68" s="19">
        <v>1.38537</v>
      </c>
    </row>
    <row r="69" spans="2:16" x14ac:dyDescent="0.2">
      <c r="B69" s="20" t="s">
        <v>58</v>
      </c>
      <c r="C69" s="18">
        <v>-116855.91295</v>
      </c>
      <c r="D69" s="18">
        <v>23479.108640000002</v>
      </c>
      <c r="E69" s="18">
        <v>-1456.16533</v>
      </c>
      <c r="F69" s="18">
        <v>-14494.444320000001</v>
      </c>
      <c r="G69" s="18">
        <v>26.579699999999999</v>
      </c>
      <c r="H69" s="18">
        <v>-1.53508</v>
      </c>
      <c r="I69" s="18">
        <v>30.451450000000001</v>
      </c>
      <c r="J69" s="18">
        <v>1.1402399999999999</v>
      </c>
      <c r="K69" s="18">
        <v>0.11470999999999999</v>
      </c>
      <c r="L69" s="18">
        <v>-8.0000000000000007E-5</v>
      </c>
      <c r="M69" s="18">
        <v>0</v>
      </c>
      <c r="N69" s="18">
        <v>0</v>
      </c>
      <c r="O69" s="19">
        <v>1.0000000000000001E-5</v>
      </c>
      <c r="P69" s="19">
        <v>0</v>
      </c>
    </row>
    <row r="70" spans="2:16" x14ac:dyDescent="0.2">
      <c r="B70" s="12" t="s">
        <v>59</v>
      </c>
      <c r="C70" s="13">
        <f>+C67+C68-C69</f>
        <v>74038.619489999983</v>
      </c>
      <c r="D70" s="13">
        <f t="shared" ref="D70:L70" si="11">+D67+D68-D69</f>
        <v>60577.306309999985</v>
      </c>
      <c r="E70" s="13">
        <f t="shared" si="11"/>
        <v>60507.428879999999</v>
      </c>
      <c r="F70" s="13">
        <f t="shared" si="11"/>
        <v>58540.453350000018</v>
      </c>
      <c r="G70" s="13">
        <f t="shared" si="11"/>
        <v>48279.572980000026</v>
      </c>
      <c r="H70" s="13">
        <f t="shared" si="11"/>
        <v>40418.813890000005</v>
      </c>
      <c r="I70" s="13">
        <f t="shared" si="11"/>
        <v>45414.386139999966</v>
      </c>
      <c r="J70" s="13">
        <f t="shared" si="11"/>
        <v>43779.125600000021</v>
      </c>
      <c r="K70" s="13">
        <f t="shared" si="11"/>
        <v>32703.753199999974</v>
      </c>
      <c r="L70" s="13">
        <f t="shared" si="11"/>
        <v>27453.648160000008</v>
      </c>
      <c r="M70" s="13">
        <f>+M67+M68-M69</f>
        <v>30768.421639999931</v>
      </c>
      <c r="N70" s="13">
        <f>+N67+N68-N69</f>
        <v>35030.783690000026</v>
      </c>
      <c r="O70" s="14">
        <f>+O67+O68-O69</f>
        <v>52816.820580000043</v>
      </c>
      <c r="P70" s="14">
        <f>+P67+P68-P69</f>
        <v>34966.753710000019</v>
      </c>
    </row>
    <row r="71" spans="2:16" x14ac:dyDescent="0.2">
      <c r="B71" s="20" t="s">
        <v>35</v>
      </c>
      <c r="C71" s="18">
        <v>23.68974</v>
      </c>
      <c r="D71" s="18">
        <v>109.63843</v>
      </c>
      <c r="E71" s="18">
        <v>102.42439</v>
      </c>
      <c r="F71" s="18">
        <v>92.71996</v>
      </c>
      <c r="G71" s="18">
        <v>156.60232000000002</v>
      </c>
      <c r="H71" s="18">
        <v>129.46261000000001</v>
      </c>
      <c r="I71" s="18">
        <v>171.60108</v>
      </c>
      <c r="J71" s="18">
        <v>316.93208000000004</v>
      </c>
      <c r="K71" s="18">
        <v>48.718499999999999</v>
      </c>
      <c r="L71" s="18">
        <v>909.03192000000001</v>
      </c>
      <c r="M71" s="18">
        <v>55.494690000000006</v>
      </c>
      <c r="N71" s="18">
        <v>343.95175999999998</v>
      </c>
      <c r="O71" s="19">
        <v>161.87049999999999</v>
      </c>
      <c r="P71" s="19">
        <v>109.175</v>
      </c>
    </row>
    <row r="72" spans="2:16" x14ac:dyDescent="0.2">
      <c r="B72" s="20" t="s">
        <v>29</v>
      </c>
      <c r="C72" s="18">
        <v>61.667349999999999</v>
      </c>
      <c r="D72" s="18">
        <v>30.828020000000002</v>
      </c>
      <c r="E72" s="18">
        <v>70.161280000000005</v>
      </c>
      <c r="F72" s="18">
        <v>17.316410000000001</v>
      </c>
      <c r="G72" s="18">
        <v>8.8108899999999988</v>
      </c>
      <c r="H72" s="18">
        <v>11.85229</v>
      </c>
      <c r="I72" s="18">
        <v>30.39368</v>
      </c>
      <c r="J72" s="18">
        <v>40.98254</v>
      </c>
      <c r="K72" s="18">
        <v>64.766300000000001</v>
      </c>
      <c r="L72" s="18">
        <v>106.65488000000001</v>
      </c>
      <c r="M72" s="18">
        <v>0</v>
      </c>
      <c r="N72" s="18">
        <v>0.49658000000000002</v>
      </c>
      <c r="O72" s="19">
        <v>5.0220000000000001E-2</v>
      </c>
      <c r="P72" s="19">
        <v>7.06839</v>
      </c>
    </row>
    <row r="73" spans="2:16" x14ac:dyDescent="0.2">
      <c r="B73" s="12" t="s">
        <v>60</v>
      </c>
      <c r="C73" s="13">
        <f>+C70+C71-C72</f>
        <v>74000.641879999981</v>
      </c>
      <c r="D73" s="13">
        <f t="shared" ref="D73:L73" si="12">+D70+D71-D72</f>
        <v>60656.116719999984</v>
      </c>
      <c r="E73" s="13">
        <f t="shared" si="12"/>
        <v>60539.691989999999</v>
      </c>
      <c r="F73" s="13">
        <f t="shared" si="12"/>
        <v>58615.856900000021</v>
      </c>
      <c r="G73" s="13">
        <f t="shared" si="12"/>
        <v>48427.364410000024</v>
      </c>
      <c r="H73" s="13">
        <f t="shared" si="12"/>
        <v>40536.424210000005</v>
      </c>
      <c r="I73" s="13">
        <f t="shared" si="12"/>
        <v>45555.593539999965</v>
      </c>
      <c r="J73" s="13">
        <f t="shared" si="12"/>
        <v>44055.075140000023</v>
      </c>
      <c r="K73" s="13">
        <f t="shared" si="12"/>
        <v>32687.705399999973</v>
      </c>
      <c r="L73" s="13">
        <f t="shared" si="12"/>
        <v>28256.025200000011</v>
      </c>
      <c r="M73" s="13">
        <f>+M70+M71-M72</f>
        <v>30823.916329999931</v>
      </c>
      <c r="N73" s="13">
        <f>+N70+N71-N72</f>
        <v>35374.23887000003</v>
      </c>
      <c r="O73" s="14">
        <f>+O70+O71-O72</f>
        <v>52978.640860000043</v>
      </c>
      <c r="P73" s="14">
        <f>+P70+P71-P72</f>
        <v>35068.860320000022</v>
      </c>
    </row>
    <row r="74" spans="2:16" x14ac:dyDescent="0.2">
      <c r="B74" s="20" t="s">
        <v>31</v>
      </c>
      <c r="C74" s="18">
        <v>9626.8857399999997</v>
      </c>
      <c r="D74" s="18">
        <v>4078.0775899999999</v>
      </c>
      <c r="E74" s="18">
        <v>4913.4580700000006</v>
      </c>
      <c r="F74" s="18">
        <v>7992.8576800000001</v>
      </c>
      <c r="G74" s="18">
        <v>830.10568000000001</v>
      </c>
      <c r="H74" s="18">
        <v>789.28012999999999</v>
      </c>
      <c r="I74" s="18">
        <v>1198.42338</v>
      </c>
      <c r="J74" s="18">
        <v>2457.9001499999999</v>
      </c>
      <c r="K74" s="18">
        <v>2366.6894900000002</v>
      </c>
      <c r="L74" s="18">
        <v>1442.6477299999999</v>
      </c>
      <c r="M74" s="18">
        <v>286.74786999999998</v>
      </c>
      <c r="N74" s="18">
        <v>38.091140000000003</v>
      </c>
      <c r="O74" s="19">
        <v>140</v>
      </c>
      <c r="P74" s="19">
        <v>64.201419999999999</v>
      </c>
    </row>
    <row r="75" spans="2:16" x14ac:dyDescent="0.2">
      <c r="B75" s="20" t="s">
        <v>32</v>
      </c>
      <c r="C75" s="18">
        <v>1611.0671</v>
      </c>
      <c r="D75" s="18">
        <v>2491.5288300000002</v>
      </c>
      <c r="E75" s="18">
        <v>3134.8006800000003</v>
      </c>
      <c r="F75" s="18">
        <v>6791.1726200000003</v>
      </c>
      <c r="G75" s="18">
        <v>1274.1247900000001</v>
      </c>
      <c r="H75" s="18">
        <v>1379.41336</v>
      </c>
      <c r="I75" s="18">
        <v>2217.6148800000001</v>
      </c>
      <c r="J75" s="18">
        <v>2134.26658</v>
      </c>
      <c r="K75" s="18">
        <v>667.06018999999992</v>
      </c>
      <c r="L75" s="18">
        <v>872.33808999999997</v>
      </c>
      <c r="M75" s="18">
        <v>918.27062000000001</v>
      </c>
      <c r="N75" s="18">
        <v>754.52466000000004</v>
      </c>
      <c r="O75" s="19">
        <v>316.28309999999999</v>
      </c>
      <c r="P75" s="19">
        <v>89.888760000000005</v>
      </c>
    </row>
    <row r="76" spans="2:16" x14ac:dyDescent="0.2">
      <c r="B76" s="12" t="s">
        <v>61</v>
      </c>
      <c r="C76" s="13">
        <f>+C73+C74-C75</f>
        <v>82016.460519999979</v>
      </c>
      <c r="D76" s="13">
        <f t="shared" ref="D76:L76" si="13">+D73+D74-D75</f>
        <v>62242.665479999981</v>
      </c>
      <c r="E76" s="13">
        <f t="shared" si="13"/>
        <v>62318.34938</v>
      </c>
      <c r="F76" s="13">
        <f t="shared" si="13"/>
        <v>59817.541960000017</v>
      </c>
      <c r="G76" s="13">
        <f t="shared" si="13"/>
        <v>47983.345300000023</v>
      </c>
      <c r="H76" s="13">
        <f t="shared" si="13"/>
        <v>39946.290980000005</v>
      </c>
      <c r="I76" s="13">
        <f t="shared" si="13"/>
        <v>44536.402039999964</v>
      </c>
      <c r="J76" s="13">
        <f t="shared" si="13"/>
        <v>44378.708710000021</v>
      </c>
      <c r="K76" s="13">
        <f t="shared" si="13"/>
        <v>34387.334699999978</v>
      </c>
      <c r="L76" s="13">
        <f t="shared" si="13"/>
        <v>28826.33484000001</v>
      </c>
      <c r="M76" s="13">
        <f>+M73+M74-M75</f>
        <v>30192.393579999931</v>
      </c>
      <c r="N76" s="13">
        <f>+N73+N74-N75</f>
        <v>34657.805350000024</v>
      </c>
      <c r="O76" s="14">
        <f>+O73+O74-O75</f>
        <v>52802.357760000043</v>
      </c>
      <c r="P76" s="14">
        <f>+P73+P74-P75</f>
        <v>35043.172980000018</v>
      </c>
    </row>
    <row r="77" spans="2:16" x14ac:dyDescent="0.2">
      <c r="B77" s="20" t="s">
        <v>63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  <c r="P77" s="19"/>
    </row>
    <row r="78" spans="2:16" x14ac:dyDescent="0.2">
      <c r="B78" s="20" t="s">
        <v>62</v>
      </c>
      <c r="C78" s="18">
        <v>37824.478920000001</v>
      </c>
      <c r="D78" s="18"/>
      <c r="E78" s="18">
        <v>-53.883929999999999</v>
      </c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19"/>
    </row>
    <row r="79" spans="2:16" x14ac:dyDescent="0.2">
      <c r="B79" s="12" t="s">
        <v>64</v>
      </c>
      <c r="C79" s="13">
        <f>+C76+C77-C78</f>
        <v>44191.981599999977</v>
      </c>
      <c r="D79" s="13">
        <f t="shared" ref="D79:L79" si="14">+D76+D77-D78</f>
        <v>62242.665479999981</v>
      </c>
      <c r="E79" s="13">
        <f t="shared" si="14"/>
        <v>62372.233310000003</v>
      </c>
      <c r="F79" s="13">
        <f t="shared" si="14"/>
        <v>59817.541960000017</v>
      </c>
      <c r="G79" s="13">
        <f t="shared" si="14"/>
        <v>47983.345300000023</v>
      </c>
      <c r="H79" s="13">
        <f t="shared" si="14"/>
        <v>39946.290980000005</v>
      </c>
      <c r="I79" s="13">
        <f t="shared" si="14"/>
        <v>44536.402039999964</v>
      </c>
      <c r="J79" s="13">
        <f t="shared" si="14"/>
        <v>44378.708710000021</v>
      </c>
      <c r="K79" s="13">
        <f t="shared" si="14"/>
        <v>34387.334699999978</v>
      </c>
      <c r="L79" s="13">
        <f t="shared" si="14"/>
        <v>28826.33484000001</v>
      </c>
      <c r="M79" s="13">
        <f>+M76+M77-M78</f>
        <v>30192.393579999931</v>
      </c>
      <c r="N79" s="13">
        <f>+N76+N77-N78</f>
        <v>34657.805350000024</v>
      </c>
      <c r="O79" s="14">
        <f>+O76+O77-O78</f>
        <v>52802.357760000043</v>
      </c>
      <c r="P79" s="14">
        <f>+P76+P77-P78</f>
        <v>35043.172980000018</v>
      </c>
    </row>
    <row r="80" spans="2:16" x14ac:dyDescent="0.2">
      <c r="B80" s="20" t="s">
        <v>28</v>
      </c>
      <c r="C80" s="18">
        <v>2388.2640899999997</v>
      </c>
      <c r="D80" s="18">
        <v>9194.0409</v>
      </c>
      <c r="E80" s="18">
        <v>10194.281660000001</v>
      </c>
      <c r="F80" s="18">
        <v>2150.6713799999998</v>
      </c>
      <c r="G80" s="18">
        <v>2772.18804</v>
      </c>
      <c r="H80" s="18">
        <v>2357.8181500000001</v>
      </c>
      <c r="I80" s="18">
        <v>1653.3515500000001</v>
      </c>
      <c r="J80" s="18">
        <v>1508.53955</v>
      </c>
      <c r="K80" s="18">
        <v>1531.7961799999998</v>
      </c>
      <c r="L80" s="18">
        <v>221.32033999999999</v>
      </c>
      <c r="M80" s="18">
        <v>1277.4655700000001</v>
      </c>
      <c r="N80" s="18">
        <v>1928.1030000000001</v>
      </c>
      <c r="O80" s="19">
        <v>6192.8429999999998</v>
      </c>
      <c r="P80" s="19">
        <v>7897.0020000000004</v>
      </c>
    </row>
    <row r="81" spans="2:16" x14ac:dyDescent="0.2">
      <c r="B81" s="12" t="s">
        <v>65</v>
      </c>
      <c r="C81" s="13">
        <f>+C79-C80</f>
        <v>41803.71750999998</v>
      </c>
      <c r="D81" s="13">
        <f t="shared" ref="D81:L81" si="15">+D79-D80</f>
        <v>53048.624579999982</v>
      </c>
      <c r="E81" s="13">
        <f t="shared" si="15"/>
        <v>52177.951650000003</v>
      </c>
      <c r="F81" s="13">
        <f t="shared" si="15"/>
        <v>57666.870580000017</v>
      </c>
      <c r="G81" s="13">
        <f t="shared" si="15"/>
        <v>45211.157260000022</v>
      </c>
      <c r="H81" s="13">
        <f t="shared" si="15"/>
        <v>37588.472830000006</v>
      </c>
      <c r="I81" s="13">
        <f t="shared" si="15"/>
        <v>42883.050489999965</v>
      </c>
      <c r="J81" s="13">
        <f t="shared" si="15"/>
        <v>42870.169160000019</v>
      </c>
      <c r="K81" s="13">
        <f t="shared" si="15"/>
        <v>32855.53851999998</v>
      </c>
      <c r="L81" s="13">
        <f t="shared" si="15"/>
        <v>28605.014500000012</v>
      </c>
      <c r="M81" s="13">
        <f>+M79-M80</f>
        <v>28914.928009999931</v>
      </c>
      <c r="N81" s="13">
        <f>+N79-N80</f>
        <v>32729.702350000025</v>
      </c>
      <c r="O81" s="14">
        <f>+O79-O80</f>
        <v>46609.514760000042</v>
      </c>
      <c r="P81" s="14">
        <f>+P79-P80</f>
        <v>27146.170980000017</v>
      </c>
    </row>
    <row r="82" spans="2:16" x14ac:dyDescent="0.15">
      <c r="B82" s="24" t="s">
        <v>69</v>
      </c>
      <c r="E82" s="4"/>
      <c r="F82" s="4"/>
    </row>
    <row r="83" spans="2:16" x14ac:dyDescent="0.15">
      <c r="B83" s="24" t="s">
        <v>68</v>
      </c>
    </row>
    <row r="84" spans="2:16" x14ac:dyDescent="0.15">
      <c r="B84" s="24" t="s">
        <v>70</v>
      </c>
    </row>
    <row r="85" spans="2:16" hidden="1" x14ac:dyDescent="0.2">
      <c r="B85" s="24" t="s">
        <v>48</v>
      </c>
    </row>
    <row r="86" spans="2:16" x14ac:dyDescent="0.2">
      <c r="B86" s="24" t="s">
        <v>71</v>
      </c>
    </row>
    <row r="87" spans="2:16" x14ac:dyDescent="0.2">
      <c r="B87" s="24" t="s">
        <v>72</v>
      </c>
    </row>
    <row r="88" spans="2:16" ht="14.25" x14ac:dyDescent="0.2">
      <c r="B88" s="6"/>
    </row>
  </sheetData>
  <phoneticPr fontId="0" type="noConversion"/>
  <pageMargins left="0.75" right="0.75" top="1" bottom="1" header="0" footer="0"/>
  <pageSetup paperSize="9" orientation="portrait" verticalDpi="1200" r:id="rId1"/>
  <headerFooter alignWithMargins="0"/>
  <ignoredErrors>
    <ignoredError sqref="F16 F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MUT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2003-06-12T13:44:19Z</dcterms:created>
  <dcterms:modified xsi:type="dcterms:W3CDTF">2022-05-03T19:58:51Z</dcterms:modified>
</cp:coreProperties>
</file>