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90" windowWidth="27075" windowHeight="10560"/>
  </bookViews>
  <sheets>
    <sheet name="COOPERAT" sheetId="4" r:id="rId1"/>
  </sheets>
  <calcPr calcId="145621"/>
</workbook>
</file>

<file path=xl/calcChain.xml><?xml version="1.0" encoding="utf-8"?>
<calcChain xmlns="http://schemas.openxmlformats.org/spreadsheetml/2006/main">
  <c r="P59" i="4" l="1"/>
  <c r="P62" i="4" s="1"/>
  <c r="P65" i="4" s="1"/>
  <c r="P67" i="4" s="1"/>
  <c r="P70" i="4" s="1"/>
  <c r="P73" i="4" s="1"/>
  <c r="P76" i="4" s="1"/>
  <c r="P79" i="4" s="1"/>
  <c r="P81" i="4" s="1"/>
  <c r="P45" i="4"/>
  <c r="P30" i="4"/>
  <c r="P29" i="4" s="1"/>
  <c r="P16" i="4"/>
  <c r="P15" i="4" s="1"/>
  <c r="P12" i="4" s="1"/>
  <c r="P52" i="4" l="1"/>
  <c r="O59" i="4"/>
  <c r="O62" i="4" s="1"/>
  <c r="O65" i="4" s="1"/>
  <c r="O67" i="4" s="1"/>
  <c r="O70" i="4" s="1"/>
  <c r="O73" i="4" s="1"/>
  <c r="O76" i="4" s="1"/>
  <c r="O79" i="4" s="1"/>
  <c r="O81" i="4" s="1"/>
  <c r="O45" i="4"/>
  <c r="O30" i="4"/>
  <c r="O29" i="4" s="1"/>
  <c r="O16" i="4"/>
  <c r="O15" i="4" s="1"/>
  <c r="O12" i="4" s="1"/>
  <c r="O52" i="4" l="1"/>
  <c r="N59" i="4"/>
  <c r="N62" i="4"/>
  <c r="N65" i="4"/>
  <c r="N67" i="4"/>
  <c r="N70" i="4"/>
  <c r="N73" i="4"/>
  <c r="N76" i="4"/>
  <c r="N79" i="4"/>
  <c r="N81" i="4"/>
  <c r="N45" i="4"/>
  <c r="N30" i="4"/>
  <c r="N29" i="4"/>
  <c r="N16" i="4"/>
  <c r="N15" i="4"/>
  <c r="N12" i="4"/>
  <c r="M59" i="4"/>
  <c r="M62" i="4"/>
  <c r="M65" i="4"/>
  <c r="M67" i="4"/>
  <c r="M70" i="4"/>
  <c r="M73" i="4"/>
  <c r="M76" i="4"/>
  <c r="M79" i="4"/>
  <c r="M81" i="4"/>
  <c r="M45" i="4"/>
  <c r="M30" i="4"/>
  <c r="M29" i="4"/>
  <c r="M16" i="4"/>
  <c r="M15" i="4"/>
  <c r="M12" i="4"/>
  <c r="J62" i="4"/>
  <c r="J65" i="4"/>
  <c r="J67" i="4"/>
  <c r="J70" i="4"/>
  <c r="J73" i="4"/>
  <c r="J76" i="4"/>
  <c r="J79" i="4"/>
  <c r="J81" i="4"/>
  <c r="E62" i="4"/>
  <c r="E65" i="4"/>
  <c r="E67" i="4"/>
  <c r="E70" i="4"/>
  <c r="E73" i="4"/>
  <c r="E76" i="4"/>
  <c r="E79" i="4"/>
  <c r="E81" i="4"/>
  <c r="D62" i="4"/>
  <c r="D65" i="4"/>
  <c r="D67" i="4"/>
  <c r="D70" i="4"/>
  <c r="D73" i="4"/>
  <c r="D76" i="4"/>
  <c r="D79" i="4"/>
  <c r="D81" i="4"/>
  <c r="C62" i="4"/>
  <c r="C65" i="4"/>
  <c r="C67" i="4"/>
  <c r="C70" i="4"/>
  <c r="C73" i="4"/>
  <c r="C76" i="4"/>
  <c r="C79" i="4"/>
  <c r="C81" i="4"/>
  <c r="L59" i="4"/>
  <c r="L62" i="4"/>
  <c r="L65" i="4"/>
  <c r="L67" i="4"/>
  <c r="L70" i="4"/>
  <c r="L73" i="4"/>
  <c r="L76" i="4"/>
  <c r="L79" i="4"/>
  <c r="L81" i="4"/>
  <c r="L45" i="4"/>
  <c r="L30" i="4"/>
  <c r="L29" i="4"/>
  <c r="L16" i="4"/>
  <c r="L15" i="4"/>
  <c r="L12" i="4"/>
  <c r="K59" i="4"/>
  <c r="K62" i="4"/>
  <c r="K65" i="4"/>
  <c r="K67" i="4"/>
  <c r="K70" i="4"/>
  <c r="K73" i="4"/>
  <c r="K76" i="4"/>
  <c r="K79" i="4"/>
  <c r="K81" i="4"/>
  <c r="K45" i="4"/>
  <c r="K30" i="4"/>
  <c r="K29" i="4"/>
  <c r="K16" i="4"/>
  <c r="K15" i="4"/>
  <c r="K12" i="4"/>
  <c r="J59" i="4"/>
  <c r="J45" i="4"/>
  <c r="J30" i="4"/>
  <c r="J29" i="4"/>
  <c r="J16" i="4"/>
  <c r="J15" i="4"/>
  <c r="J12" i="4"/>
  <c r="I59" i="4"/>
  <c r="I62" i="4"/>
  <c r="I65" i="4"/>
  <c r="I67" i="4"/>
  <c r="I70" i="4"/>
  <c r="I73" i="4"/>
  <c r="I76" i="4"/>
  <c r="I79" i="4"/>
  <c r="I81" i="4"/>
  <c r="I45" i="4"/>
  <c r="I30" i="4"/>
  <c r="I29" i="4"/>
  <c r="I52" i="4"/>
  <c r="I16" i="4"/>
  <c r="I15" i="4"/>
  <c r="I12" i="4"/>
  <c r="H30" i="4"/>
  <c r="H29" i="4"/>
  <c r="H52" i="4"/>
  <c r="H59" i="4"/>
  <c r="H62" i="4"/>
  <c r="H65" i="4"/>
  <c r="H67" i="4"/>
  <c r="H70" i="4"/>
  <c r="H73" i="4"/>
  <c r="H76" i="4"/>
  <c r="H79" i="4"/>
  <c r="H81" i="4"/>
  <c r="H45" i="4"/>
  <c r="H16" i="4"/>
  <c r="H15" i="4"/>
  <c r="H12" i="4"/>
  <c r="G59" i="4"/>
  <c r="G62" i="4"/>
  <c r="G65" i="4"/>
  <c r="G67" i="4"/>
  <c r="G70" i="4"/>
  <c r="G73" i="4"/>
  <c r="G76" i="4"/>
  <c r="G79" i="4"/>
  <c r="G81" i="4"/>
  <c r="G45" i="4"/>
  <c r="G30" i="4"/>
  <c r="G29" i="4"/>
  <c r="G16" i="4"/>
  <c r="G15" i="4"/>
  <c r="G12" i="4"/>
  <c r="F59" i="4"/>
  <c r="F62" i="4"/>
  <c r="F65" i="4"/>
  <c r="F67" i="4"/>
  <c r="F70" i="4"/>
  <c r="F73" i="4"/>
  <c r="F76" i="4"/>
  <c r="F79" i="4"/>
  <c r="F81" i="4"/>
  <c r="F45" i="4"/>
  <c r="F30" i="4"/>
  <c r="F29" i="4"/>
  <c r="F52" i="4"/>
  <c r="F16" i="4"/>
  <c r="F15" i="4"/>
  <c r="F12" i="4"/>
  <c r="L52" i="4"/>
  <c r="G52" i="4"/>
  <c r="J52" i="4"/>
  <c r="K52" i="4"/>
  <c r="M52" i="4"/>
  <c r="N52" i="4"/>
</calcChain>
</file>

<file path=xl/sharedStrings.xml><?xml version="1.0" encoding="utf-8"?>
<sst xmlns="http://schemas.openxmlformats.org/spreadsheetml/2006/main" count="77" uniqueCount="77">
  <si>
    <t>ACTIVO</t>
  </si>
  <si>
    <t>PASIVO</t>
  </si>
  <si>
    <t>PATRIMONIO</t>
  </si>
  <si>
    <t>Disponibilidades</t>
  </si>
  <si>
    <t>Inversiones Temporarias</t>
  </si>
  <si>
    <t>Cartera</t>
  </si>
  <si>
    <t xml:space="preserve">  Cartera Bruta</t>
  </si>
  <si>
    <t>Bienes Realizables</t>
  </si>
  <si>
    <t>Inversiones Permanentes</t>
  </si>
  <si>
    <t>Otros Activos</t>
  </si>
  <si>
    <t>Obligaciones con el Público</t>
  </si>
  <si>
    <t>Obligaciones con Instituciones Fiscales</t>
  </si>
  <si>
    <t>Otras Cuentas por Pagar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</si>
  <si>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</si>
  <si>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</si>
  <si>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</si>
  <si>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</si>
  <si>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</si>
  <si>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</si>
  <si>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PASIVO Y PATRIMONIO</t>
  </si>
  <si>
    <t>Cuentas Contingentes Deudoras</t>
  </si>
  <si>
    <t>Cuentas de Orden Deudoras</t>
  </si>
  <si>
    <t>(+) Ingresos financieros</t>
  </si>
  <si>
    <t>(+)  Recuperaciones de activos financieros</t>
  </si>
  <si>
    <t>(-) Otros gastos operativos</t>
  </si>
  <si>
    <t>(-) Gastos de administración</t>
  </si>
  <si>
    <t>(-) Impuesto sobre las utilidades de las empresas</t>
  </si>
  <si>
    <t>(-) Gastos extraordinarios</t>
  </si>
  <si>
    <t xml:space="preserve">(En miles de bolivianos) </t>
  </si>
  <si>
    <t>(+) Ingresos de gestiones anteriores</t>
  </si>
  <si>
    <t>(-) Gastos de gestiones anteriores</t>
  </si>
  <si>
    <t>ESTADO DE SITUACIÓN PATRIMONIAL</t>
  </si>
  <si>
    <t xml:space="preserve">  Productos Devengados por Cobrar Cartera</t>
  </si>
  <si>
    <t xml:space="preserve">  (Previsión para Incobrabilidad de Cartera)</t>
  </si>
  <si>
    <t>Otras Cuentas por Cobrar</t>
  </si>
  <si>
    <t>Bienes de Uso</t>
  </si>
  <si>
    <t xml:space="preserve">   Obligaciones con el Público por Cuentas de Ahorros</t>
  </si>
  <si>
    <t xml:space="preserve">   Obligaciones con el Público a Plazo</t>
  </si>
  <si>
    <t xml:space="preserve">   Cargos Devengados por Pagar Obligaciones con el Público</t>
  </si>
  <si>
    <t>Ajustes al Patrimonio</t>
  </si>
  <si>
    <t>ESTADO DE GANANCIAS Y PÉRDIDAS</t>
  </si>
  <si>
    <t>(-) Gastos financieros</t>
  </si>
  <si>
    <t>(-) Cargos por incobrabilidad y desvalorización de activos financieros</t>
  </si>
  <si>
    <t>(+) Ingresos extraordinarios</t>
  </si>
  <si>
    <t>ESTADO</t>
  </si>
  <si>
    <r>
      <t>(2)</t>
    </r>
    <r>
      <rPr>
        <sz val="10"/>
        <color indexed="18"/>
        <rFont val="Arial"/>
        <family val="2"/>
      </rPr>
      <t xml:space="preserve"> A partir de enero de 2004, la cartera con atraso hasta 30 días se registra en cartera vigente y cartera reprogramada o reestructurada vigente. Asimismo la cartera vigente incluye la cartera reprogramada y reestructurada vigente, la cartera vencida incluye la cartera reprogramada y reestructurada vencida, y la cartera en ejecución incluye la cartera reprogramada y reestructurada en ejecución.</t>
    </r>
  </si>
  <si>
    <t xml:space="preserve">  (=) Resultado Financiero Bruto</t>
  </si>
  <si>
    <t xml:space="preserve">   Obligaciones con el Público a la Vista</t>
  </si>
  <si>
    <t>Obligaciones con Bancos y Entidades de Financiamiento</t>
  </si>
  <si>
    <t xml:space="preserve">   Obligaciones con el Público Restringidas</t>
  </si>
  <si>
    <r>
      <t xml:space="preserve">    Cartera con Atraso hasta 30 días </t>
    </r>
    <r>
      <rPr>
        <vertAlign val="superscript"/>
        <sz val="10"/>
        <color indexed="18"/>
        <rFont val="Arial"/>
        <family val="2"/>
      </rPr>
      <t>(2)</t>
    </r>
  </si>
  <si>
    <t>Obligaciones con el Público a Plazo con Anotación en Cuenta</t>
  </si>
  <si>
    <t>Cuadro Nº 7.07.02</t>
  </si>
  <si>
    <t>(+)  Otros Ingresos operativos</t>
  </si>
  <si>
    <t xml:space="preserve">  (=) Resultado Operativo Bruto</t>
  </si>
  <si>
    <t xml:space="preserve">  (=) Resultado de Operación Después de Incobrables</t>
  </si>
  <si>
    <t xml:space="preserve">  (=) Resultado de Operación Neto</t>
  </si>
  <si>
    <t xml:space="preserve">(+) Abonos por diferencia de cambio y mantenimiento de valor </t>
  </si>
  <si>
    <t xml:space="preserve">(-) Cargos por diferencia de cambio y mantenimiento de valor </t>
  </si>
  <si>
    <t xml:space="preserve">  (=) Resultado Despues de Ajuste por Diferencia de Cambio y Mantenimiento de Valor</t>
  </si>
  <si>
    <t xml:space="preserve">  (=) Resultado Neto del Ejercicio Antes de Ajustes de Gestiones Anteriores</t>
  </si>
  <si>
    <t xml:space="preserve">  (=) Resultado Antes de Impuestos y Ajustes Contables por Efecto de Inflación</t>
  </si>
  <si>
    <t>(+)  Abonos por ajuste por inflación</t>
  </si>
  <si>
    <t>(-) Cargos por ajuste por inflación</t>
  </si>
  <si>
    <t xml:space="preserve">  (=) Resultado Antes de Impuestos</t>
  </si>
  <si>
    <t xml:space="preserve">  (=) Resultado Neto de la Gestión</t>
  </si>
  <si>
    <t>Valores en Circulación</t>
  </si>
  <si>
    <t>Obligaciones con Empresas Públicas</t>
  </si>
  <si>
    <t>Fuente: Autoridad de Supervisión del Sistema Financiero</t>
  </si>
  <si>
    <t xml:space="preserve"> 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</si>
  <si>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vigente y cartera reprogramada o restructurada vigente</t>
    </r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</si>
  <si>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vencida y cartera reprogramada o restructurada vencida</t>
    </r>
  </si>
  <si>
    <t>(3) Incluye cartera en ejecución y cartera reprogramada o restructurada en ejecución</t>
  </si>
  <si>
    <r>
      <t xml:space="preserve">    Cartera Vigente </t>
    </r>
    <r>
      <rPr>
        <vertAlign val="superscript"/>
        <sz val="10"/>
        <rFont val="Arial"/>
        <family val="2"/>
      </rPr>
      <t>(1)</t>
    </r>
  </si>
  <si>
    <r>
      <t xml:space="preserve">    Cartera Vencida </t>
    </r>
    <r>
      <rPr>
        <vertAlign val="superscript"/>
        <sz val="10"/>
        <rFont val="Arial"/>
        <family val="2"/>
      </rPr>
      <t>(2)</t>
    </r>
  </si>
  <si>
    <r>
      <t xml:space="preserve">    Cartera en Ejecución </t>
    </r>
    <r>
      <rPr>
        <vertAlign val="superscript"/>
        <sz val="10"/>
        <rFont val="Arial"/>
        <family val="2"/>
      </rPr>
      <t>(3)</t>
    </r>
  </si>
  <si>
    <t>BOLIVIA: ESTADOS FINANCIEROS DE COOPERATIVAS DE AHORRO Y CRÉDITO,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</si>
</sst>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Helv"/>
    </font>
    <font>
      <u/>
      <sz val="10"/>
      <color indexed="8"/>
      <name val="Helv"/>
    </font>
    <font>
      <sz val="10"/>
      <color indexed="18"/>
      <name val="Arial"/>
      <family val="2"/>
    </font>
    <font>
      <sz val="10"/>
      <color indexed="18"/>
      <name val="Garamond"/>
      <family val="1"/>
    </font>
    <font>
      <b/>
      <sz val="10"/>
      <name val="Arial"/>
      <family val="2"/>
    </font>
    <font>
      <vertAlign val="superscript"/>
      <sz val="10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7" fontId="3" fillId="0" borderId="0" xfId="0" applyNumberFormat="1" applyFont="1" applyFill="1" applyBorder="1" applyAlignment="1" applyProtection="1">
      <alignment horizontal="left" vertical="center"/>
      <protection locked="0"/>
    </xf>
    <xf numFmtId="3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  <xf numFmtId="37" fontId="3" fillId="0" borderId="0" xfId="0" applyNumberFormat="1" applyFont="1" applyFill="1" applyBorder="1" applyAlignment="1" applyProtection="1">
      <alignment vertical="center"/>
      <protection locked="0"/>
    </xf>
    <xf numFmtId="37" fontId="7" fillId="0" borderId="0" xfId="0" applyNumberFormat="1" applyFont="1" applyFill="1" applyAlignment="1">
      <alignment vertical="center"/>
    </xf>
    <xf numFmtId="37" fontId="3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/>
    </xf>
    <xf numFmtId="37" fontId="3" fillId="0" borderId="0" xfId="0" quotePrefix="1" applyNumberFormat="1" applyFont="1" applyFill="1" applyBorder="1" applyAlignment="1" applyProtection="1">
      <alignment horizontal="left" vertical="center"/>
    </xf>
    <xf numFmtId="37" fontId="3" fillId="0" borderId="0" xfId="0" applyNumberFormat="1" applyFont="1" applyFill="1" applyBorder="1" applyAlignment="1" applyProtection="1">
      <alignment horizontal="left" vertical="center"/>
    </xf>
    <xf numFmtId="37" fontId="2" fillId="0" borderId="0" xfId="0" applyNumberFormat="1" applyFont="1" applyFill="1" applyAlignment="1" applyProtection="1">
      <alignment horizontal="fill" vertical="center"/>
    </xf>
    <xf numFmtId="37" fontId="3" fillId="0" borderId="0" xfId="0" applyNumberFormat="1" applyFont="1" applyFill="1" applyBorder="1" applyAlignment="1" applyProtection="1">
      <alignment horizontal="fill" vertical="center"/>
    </xf>
    <xf numFmtId="0" fontId="3" fillId="0" borderId="0" xfId="0" quotePrefix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 applyProtection="1">
      <alignment vertical="center"/>
    </xf>
    <xf numFmtId="37" fontId="3" fillId="0" borderId="0" xfId="0" quotePrefix="1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3" fillId="0" borderId="0" xfId="0" quotePrefix="1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 indent="4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indent="1"/>
    </xf>
    <xf numFmtId="3" fontId="14" fillId="3" borderId="4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0" fontId="15" fillId="0" borderId="3" xfId="2" applyFont="1" applyBorder="1" applyAlignment="1">
      <alignment horizontal="left" indent="1"/>
    </xf>
    <xf numFmtId="3" fontId="15" fillId="4" borderId="4" xfId="1" applyNumberFormat="1" applyFont="1" applyFill="1" applyBorder="1" applyAlignment="1">
      <alignment horizontal="right"/>
    </xf>
    <xf numFmtId="3" fontId="15" fillId="4" borderId="5" xfId="1" applyNumberFormat="1" applyFont="1" applyFill="1" applyBorder="1" applyAlignment="1">
      <alignment horizontal="right"/>
    </xf>
    <xf numFmtId="0" fontId="15" fillId="0" borderId="3" xfId="2" applyFont="1" applyBorder="1" applyAlignment="1">
      <alignment horizontal="left" indent="2"/>
    </xf>
    <xf numFmtId="0" fontId="15" fillId="0" borderId="3" xfId="2" applyFont="1" applyBorder="1" applyAlignment="1">
      <alignment horizontal="left" indent="3"/>
    </xf>
    <xf numFmtId="0" fontId="16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248"/>
  <sheetViews>
    <sheetView showGridLines="0" showZeros="0" tabSelected="1" zoomScaleNormal="100" workbookViewId="0">
      <selection activeCell="G12" sqref="G12"/>
    </sheetView>
  </sheetViews>
  <sheetFormatPr baseColWidth="10" defaultColWidth="11.28515625" defaultRowHeight="12.75" x14ac:dyDescent="0.2"/>
  <cols>
    <col min="1" max="1" width="3.7109375" style="4" customWidth="1"/>
    <col min="2" max="2" width="82.28515625" style="5" customWidth="1"/>
    <col min="3" max="6" width="11.28515625" style="4" hidden="1" customWidth="1"/>
    <col min="7" max="8" width="11.28515625" style="4" customWidth="1"/>
    <col min="9" max="16" width="12.42578125" style="4" customWidth="1"/>
    <col min="17" max="16384" width="11.28515625" style="4"/>
  </cols>
  <sheetData>
    <row r="6" spans="2:16" s="2" customFormat="1" x14ac:dyDescent="0.2">
      <c r="B6" s="21" t="s">
        <v>52</v>
      </c>
    </row>
    <row r="7" spans="2:16" s="2" customFormat="1" x14ac:dyDescent="0.2">
      <c r="B7" s="21" t="s">
        <v>76</v>
      </c>
    </row>
    <row r="8" spans="2:16" s="2" customFormat="1" x14ac:dyDescent="0.2">
      <c r="B8" s="22" t="s">
        <v>28</v>
      </c>
    </row>
    <row r="9" spans="2:16" s="1" customFormat="1" ht="19.5" customHeight="1" x14ac:dyDescent="0.2">
      <c r="B9" s="23" t="s">
        <v>44</v>
      </c>
      <c r="C9" s="24">
        <v>2008</v>
      </c>
      <c r="D9" s="24">
        <v>2009</v>
      </c>
      <c r="E9" s="24">
        <v>2010</v>
      </c>
      <c r="F9" s="24">
        <v>2011</v>
      </c>
      <c r="G9" s="24">
        <v>2012</v>
      </c>
      <c r="H9" s="24">
        <v>2013</v>
      </c>
      <c r="I9" s="24">
        <v>2014</v>
      </c>
      <c r="J9" s="24">
        <v>2015</v>
      </c>
      <c r="K9" s="24">
        <v>2016</v>
      </c>
      <c r="L9" s="24">
        <v>2017</v>
      </c>
      <c r="M9" s="24">
        <v>2018</v>
      </c>
      <c r="N9" s="24">
        <v>2019</v>
      </c>
      <c r="O9" s="24">
        <v>2020</v>
      </c>
      <c r="P9" s="24">
        <v>2021</v>
      </c>
    </row>
    <row r="10" spans="2:16" x14ac:dyDescent="0.2">
      <c r="B10" s="25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27"/>
    </row>
    <row r="11" spans="2:16" x14ac:dyDescent="0.2"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0"/>
    </row>
    <row r="12" spans="2:16" s="7" customFormat="1" x14ac:dyDescent="0.2">
      <c r="B12" s="25" t="s">
        <v>0</v>
      </c>
      <c r="C12" s="26">
        <v>2952305.9423500001</v>
      </c>
      <c r="D12" s="26">
        <v>3580433.755314</v>
      </c>
      <c r="E12" s="26">
        <v>4129594.2233840004</v>
      </c>
      <c r="F12" s="26">
        <f t="shared" ref="F12:L12" si="0">+F13+F14+F15+SUM(F23:F27)</f>
        <v>4684500.9630699996</v>
      </c>
      <c r="G12" s="26">
        <f t="shared" si="0"/>
        <v>5353480.0327499993</v>
      </c>
      <c r="H12" s="26">
        <f t="shared" si="0"/>
        <v>5932478.0549299996</v>
      </c>
      <c r="I12" s="26">
        <f t="shared" si="0"/>
        <v>6346780.986490001</v>
      </c>
      <c r="J12" s="26">
        <f t="shared" si="0"/>
        <v>6742531.6573099997</v>
      </c>
      <c r="K12" s="26">
        <f t="shared" si="0"/>
        <v>7463390.9307899997</v>
      </c>
      <c r="L12" s="26">
        <f t="shared" si="0"/>
        <v>8097442.2818600005</v>
      </c>
      <c r="M12" s="26">
        <f>+M13+M14+M15+SUM(M23:M27)</f>
        <v>8600157.7977699991</v>
      </c>
      <c r="N12" s="26">
        <f>+N13+N14+N15+SUM(N23:N27)</f>
        <v>8634880.4145400003</v>
      </c>
      <c r="O12" s="27">
        <f>+O13+O14+O15+SUM(O23:O27)</f>
        <v>8819705.0921799988</v>
      </c>
      <c r="P12" s="27">
        <f>+P13+P14+P15+SUM(P23:P27)</f>
        <v>9465708.483860001</v>
      </c>
    </row>
    <row r="13" spans="2:16" x14ac:dyDescent="0.2">
      <c r="B13" s="31" t="s">
        <v>3</v>
      </c>
      <c r="C13" s="29">
        <v>281401.96880999999</v>
      </c>
      <c r="D13" s="29">
        <v>348820.47308999998</v>
      </c>
      <c r="E13" s="29">
        <v>373032.74218</v>
      </c>
      <c r="F13" s="29">
        <v>576162.73484000005</v>
      </c>
      <c r="G13" s="29">
        <v>576956.19495999999</v>
      </c>
      <c r="H13" s="29">
        <v>668805.79726000002</v>
      </c>
      <c r="I13" s="29">
        <v>750530.69742999994</v>
      </c>
      <c r="J13" s="29">
        <v>778856.65601000004</v>
      </c>
      <c r="K13" s="29">
        <v>849076.53466</v>
      </c>
      <c r="L13" s="29">
        <v>863346.04076999996</v>
      </c>
      <c r="M13" s="29">
        <v>1085860.4016</v>
      </c>
      <c r="N13" s="29">
        <v>994148.4328200001</v>
      </c>
      <c r="O13" s="30">
        <v>923398.25358999998</v>
      </c>
      <c r="P13" s="30">
        <v>1027842.21364</v>
      </c>
    </row>
    <row r="14" spans="2:16" x14ac:dyDescent="0.2">
      <c r="B14" s="31" t="s">
        <v>4</v>
      </c>
      <c r="C14" s="29">
        <v>397557.67196000001</v>
      </c>
      <c r="D14" s="29">
        <v>673656.07314400002</v>
      </c>
      <c r="E14" s="29">
        <v>644468.83622399997</v>
      </c>
      <c r="F14" s="29">
        <v>476848.97758000001</v>
      </c>
      <c r="G14" s="29">
        <v>648360.80616000004</v>
      </c>
      <c r="H14" s="29">
        <v>770052.41919000004</v>
      </c>
      <c r="I14" s="29">
        <v>869450.23566000001</v>
      </c>
      <c r="J14" s="29">
        <v>988389.44837999996</v>
      </c>
      <c r="K14" s="29">
        <v>1048799.8753200001</v>
      </c>
      <c r="L14" s="29">
        <v>968267.01883000007</v>
      </c>
      <c r="M14" s="29">
        <v>802684.07961000002</v>
      </c>
      <c r="N14" s="29">
        <v>616261.01666999992</v>
      </c>
      <c r="O14" s="30">
        <v>572181.70239999995</v>
      </c>
      <c r="P14" s="30">
        <v>724111.34905999992</v>
      </c>
    </row>
    <row r="15" spans="2:16" x14ac:dyDescent="0.2">
      <c r="B15" s="31" t="s">
        <v>5</v>
      </c>
      <c r="C15" s="29">
        <v>2084840.7455100003</v>
      </c>
      <c r="D15" s="29">
        <v>2357722.68285</v>
      </c>
      <c r="E15" s="29">
        <v>2854472.5097900005</v>
      </c>
      <c r="F15" s="29">
        <f t="shared" ref="F15:L15" si="1">+F16+F21+F22</f>
        <v>3379440.4669099995</v>
      </c>
      <c r="G15" s="29">
        <f t="shared" si="1"/>
        <v>3853439.01565</v>
      </c>
      <c r="H15" s="29">
        <f t="shared" si="1"/>
        <v>4206716.3622999992</v>
      </c>
      <c r="I15" s="29">
        <f t="shared" si="1"/>
        <v>4453567.6606100006</v>
      </c>
      <c r="J15" s="29">
        <f t="shared" si="1"/>
        <v>4697583.0869899997</v>
      </c>
      <c r="K15" s="29">
        <f t="shared" si="1"/>
        <v>5280072.1117099999</v>
      </c>
      <c r="L15" s="29">
        <f t="shared" si="1"/>
        <v>5801649.3040899998</v>
      </c>
      <c r="M15" s="29">
        <f>+M16+M21+M22</f>
        <v>6218344.7975599999</v>
      </c>
      <c r="N15" s="29">
        <f>+N16+N21+N22</f>
        <v>6411317.9907100005</v>
      </c>
      <c r="O15" s="30">
        <f>+O16+O21+O22</f>
        <v>6608542.7707799999</v>
      </c>
      <c r="P15" s="30">
        <f>+P16+P21+P22</f>
        <v>6995371.3027799996</v>
      </c>
    </row>
    <row r="16" spans="2:16" x14ac:dyDescent="0.2">
      <c r="B16" s="31" t="s">
        <v>6</v>
      </c>
      <c r="C16" s="29">
        <v>2208001.9455200005</v>
      </c>
      <c r="D16" s="29">
        <v>2491383.3095300002</v>
      </c>
      <c r="E16" s="29">
        <v>3012503.6341000004</v>
      </c>
      <c r="F16" s="29">
        <f t="shared" ref="F16:L16" si="2">SUM(F17:F20)</f>
        <v>3559684.2659599995</v>
      </c>
      <c r="G16" s="29">
        <f t="shared" si="2"/>
        <v>4070383.5245699999</v>
      </c>
      <c r="H16" s="29">
        <f t="shared" si="2"/>
        <v>4413835.5254999995</v>
      </c>
      <c r="I16" s="29">
        <f t="shared" si="2"/>
        <v>4675470.7025899999</v>
      </c>
      <c r="J16" s="29">
        <f t="shared" si="2"/>
        <v>4932603.6132999994</v>
      </c>
      <c r="K16" s="29">
        <f t="shared" si="2"/>
        <v>5560672.1343299998</v>
      </c>
      <c r="L16" s="29">
        <f t="shared" si="2"/>
        <v>6122576.2834099997</v>
      </c>
      <c r="M16" s="29">
        <f>SUM(M17:M20)</f>
        <v>6559961.7408499997</v>
      </c>
      <c r="N16" s="29">
        <f>SUM(N17:N20)</f>
        <v>6809791.023</v>
      </c>
      <c r="O16" s="30">
        <f>SUM(O17:O20)</f>
        <v>6529477.5273000002</v>
      </c>
      <c r="P16" s="30">
        <f>SUM(P17:P20)</f>
        <v>6697684.92662</v>
      </c>
    </row>
    <row r="17" spans="2:16" ht="14.25" x14ac:dyDescent="0.2">
      <c r="B17" s="31" t="s">
        <v>73</v>
      </c>
      <c r="C17" s="29">
        <v>2152688.0788600002</v>
      </c>
      <c r="D17" s="29">
        <v>2432897.0134100001</v>
      </c>
      <c r="E17" s="29">
        <v>2949434.0184900002</v>
      </c>
      <c r="F17" s="29">
        <v>3493087.2147499998</v>
      </c>
      <c r="G17" s="29">
        <v>3993141.26914</v>
      </c>
      <c r="H17" s="29">
        <v>4337739.6993499994</v>
      </c>
      <c r="I17" s="29">
        <v>4589945.4798400002</v>
      </c>
      <c r="J17" s="29">
        <v>4839511.4438499995</v>
      </c>
      <c r="K17" s="29">
        <v>5439687.8013999993</v>
      </c>
      <c r="L17" s="29">
        <v>5971091.7822399996</v>
      </c>
      <c r="M17" s="29">
        <v>6382419.5136900004</v>
      </c>
      <c r="N17" s="29">
        <v>6584271.8021400003</v>
      </c>
      <c r="O17" s="30">
        <v>6351438.1310299998</v>
      </c>
      <c r="P17" s="30">
        <v>6531950.9309799997</v>
      </c>
    </row>
    <row r="18" spans="2:16" ht="14.25" hidden="1" x14ac:dyDescent="0.2">
      <c r="B18" s="31" t="s">
        <v>50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0"/>
    </row>
    <row r="19" spans="2:16" ht="14.25" x14ac:dyDescent="0.2">
      <c r="B19" s="31" t="s">
        <v>74</v>
      </c>
      <c r="C19" s="29">
        <v>18413.452249999998</v>
      </c>
      <c r="D19" s="29">
        <v>17719.697030000003</v>
      </c>
      <c r="E19" s="29">
        <v>20590.666410000002</v>
      </c>
      <c r="F19" s="29">
        <v>19193.530630000001</v>
      </c>
      <c r="G19" s="29">
        <v>24530.778989999999</v>
      </c>
      <c r="H19" s="29">
        <v>23868.564740000002</v>
      </c>
      <c r="I19" s="29">
        <v>28520.864959999999</v>
      </c>
      <c r="J19" s="29">
        <v>25788.206249999999</v>
      </c>
      <c r="K19" s="29">
        <v>38478.044320000001</v>
      </c>
      <c r="L19" s="29">
        <v>49061.826869999997</v>
      </c>
      <c r="M19" s="29">
        <v>58189.964599999999</v>
      </c>
      <c r="N19" s="29">
        <v>64683.643300000003</v>
      </c>
      <c r="O19" s="30">
        <v>21124.274649999999</v>
      </c>
      <c r="P19" s="30">
        <v>32410.119730000002</v>
      </c>
    </row>
    <row r="20" spans="2:16" ht="14.25" x14ac:dyDescent="0.2">
      <c r="B20" s="31" t="s">
        <v>75</v>
      </c>
      <c r="C20" s="29">
        <v>36900.414409999998</v>
      </c>
      <c r="D20" s="29">
        <v>40766.599090000003</v>
      </c>
      <c r="E20" s="29">
        <v>42478.949200000003</v>
      </c>
      <c r="F20" s="29">
        <v>47403.520579999997</v>
      </c>
      <c r="G20" s="29">
        <v>52711.476439999999</v>
      </c>
      <c r="H20" s="29">
        <v>52227.261410000006</v>
      </c>
      <c r="I20" s="29">
        <v>57004.357790000002</v>
      </c>
      <c r="J20" s="29">
        <v>67303.963199999998</v>
      </c>
      <c r="K20" s="29">
        <v>82506.288609999989</v>
      </c>
      <c r="L20" s="29">
        <v>102422.6743</v>
      </c>
      <c r="M20" s="29">
        <v>119352.26256</v>
      </c>
      <c r="N20" s="29">
        <v>160835.57756000001</v>
      </c>
      <c r="O20" s="30">
        <v>156915.12161999999</v>
      </c>
      <c r="P20" s="30">
        <v>133323.87591</v>
      </c>
    </row>
    <row r="21" spans="2:16" x14ac:dyDescent="0.2">
      <c r="B21" s="31" t="s">
        <v>32</v>
      </c>
      <c r="C21" s="29">
        <v>18110.410749999999</v>
      </c>
      <c r="D21" s="29">
        <v>20501.90814</v>
      </c>
      <c r="E21" s="29">
        <v>24524.66404</v>
      </c>
      <c r="F21" s="29">
        <v>28060.37572</v>
      </c>
      <c r="G21" s="29">
        <v>32484.463489999998</v>
      </c>
      <c r="H21" s="29">
        <v>35931.559820000002</v>
      </c>
      <c r="I21" s="29">
        <v>39182.464650000002</v>
      </c>
      <c r="J21" s="29">
        <v>41313.004780000003</v>
      </c>
      <c r="K21" s="29">
        <v>50557.009180000001</v>
      </c>
      <c r="L21" s="29">
        <v>57133.997229999994</v>
      </c>
      <c r="M21" s="29">
        <v>62895.826670000002</v>
      </c>
      <c r="N21" s="29">
        <v>67141.631569999998</v>
      </c>
      <c r="O21" s="30">
        <v>578569.43801000004</v>
      </c>
      <c r="P21" s="30">
        <v>802623.20799999998</v>
      </c>
    </row>
    <row r="22" spans="2:16" x14ac:dyDescent="0.2">
      <c r="B22" s="31" t="s">
        <v>33</v>
      </c>
      <c r="C22" s="29">
        <v>-141271.61075999998</v>
      </c>
      <c r="D22" s="29">
        <v>-154162.53482</v>
      </c>
      <c r="E22" s="29">
        <v>-182555.78834999999</v>
      </c>
      <c r="F22" s="29">
        <v>-208304.17477000001</v>
      </c>
      <c r="G22" s="29">
        <v>-249428.97240999999</v>
      </c>
      <c r="H22" s="29">
        <v>-243050.72302</v>
      </c>
      <c r="I22" s="29">
        <v>-261085.50662999999</v>
      </c>
      <c r="J22" s="29">
        <v>-276333.53108999995</v>
      </c>
      <c r="K22" s="29">
        <v>-331157.0318</v>
      </c>
      <c r="L22" s="29">
        <v>-378060.97655000002</v>
      </c>
      <c r="M22" s="29">
        <v>-404512.76996000001</v>
      </c>
      <c r="N22" s="29">
        <v>-465614.66386000003</v>
      </c>
      <c r="O22" s="30">
        <v>-499504.19452999998</v>
      </c>
      <c r="P22" s="30">
        <v>-504936.83184</v>
      </c>
    </row>
    <row r="23" spans="2:16" x14ac:dyDescent="0.2">
      <c r="B23" s="31" t="s">
        <v>34</v>
      </c>
      <c r="C23" s="29">
        <v>28068.975589999998</v>
      </c>
      <c r="D23" s="29">
        <v>20384.53714</v>
      </c>
      <c r="E23" s="29">
        <v>33763.30401</v>
      </c>
      <c r="F23" s="29">
        <v>35640.854530000004</v>
      </c>
      <c r="G23" s="29">
        <v>40587.882290000001</v>
      </c>
      <c r="H23" s="29">
        <v>33491.13377</v>
      </c>
      <c r="I23" s="29">
        <v>30860.168089999999</v>
      </c>
      <c r="J23" s="29">
        <v>32951.839789999998</v>
      </c>
      <c r="K23" s="29">
        <v>48327.026310000001</v>
      </c>
      <c r="L23" s="29">
        <v>43401.871180000002</v>
      </c>
      <c r="M23" s="29">
        <v>44714.962090000001</v>
      </c>
      <c r="N23" s="29">
        <v>53735.872719999999</v>
      </c>
      <c r="O23" s="30">
        <v>81259.851750000002</v>
      </c>
      <c r="P23" s="30">
        <v>78260.084989999988</v>
      </c>
    </row>
    <row r="24" spans="2:16" x14ac:dyDescent="0.2">
      <c r="B24" s="31" t="s">
        <v>7</v>
      </c>
      <c r="C24" s="29">
        <v>1380.0869399999999</v>
      </c>
      <c r="D24" s="29">
        <v>981.90269999999998</v>
      </c>
      <c r="E24" s="29">
        <v>760.45192000000009</v>
      </c>
      <c r="F24" s="29">
        <v>244.34556000000001</v>
      </c>
      <c r="G24" s="29">
        <v>209.31735</v>
      </c>
      <c r="H24" s="29">
        <v>1165.0366799999999</v>
      </c>
      <c r="I24" s="29">
        <v>1050.26828</v>
      </c>
      <c r="J24" s="29">
        <v>456.70222999999999</v>
      </c>
      <c r="K24" s="29">
        <v>2465.6646900000001</v>
      </c>
      <c r="L24" s="29">
        <v>3333.7183300000002</v>
      </c>
      <c r="M24" s="29">
        <v>6846.8100899999999</v>
      </c>
      <c r="N24" s="29">
        <v>8918.9692599999998</v>
      </c>
      <c r="O24" s="30">
        <v>9044.178890000001</v>
      </c>
      <c r="P24" s="30">
        <v>7792.3845899999997</v>
      </c>
    </row>
    <row r="25" spans="2:16" x14ac:dyDescent="0.2">
      <c r="B25" s="31" t="s">
        <v>8</v>
      </c>
      <c r="C25" s="29">
        <v>48841.086499999998</v>
      </c>
      <c r="D25" s="29">
        <v>57316.433450000004</v>
      </c>
      <c r="E25" s="29">
        <v>67781.706319999998</v>
      </c>
      <c r="F25" s="29">
        <v>49972.362179999996</v>
      </c>
      <c r="G25" s="29">
        <v>40289.341039999999</v>
      </c>
      <c r="H25" s="29">
        <v>40319.099849999999</v>
      </c>
      <c r="I25" s="29">
        <v>26891.61289</v>
      </c>
      <c r="J25" s="29">
        <v>21058.730379999997</v>
      </c>
      <c r="K25" s="29">
        <v>24778.40912</v>
      </c>
      <c r="L25" s="29">
        <v>196379.05617</v>
      </c>
      <c r="M25" s="29">
        <v>218531.77412000002</v>
      </c>
      <c r="N25" s="29">
        <v>329946.79598</v>
      </c>
      <c r="O25" s="30">
        <v>411312.77299000003</v>
      </c>
      <c r="P25" s="30">
        <v>420657.94524999999</v>
      </c>
    </row>
    <row r="26" spans="2:16" x14ac:dyDescent="0.2">
      <c r="B26" s="31" t="s">
        <v>35</v>
      </c>
      <c r="C26" s="29">
        <v>104100.70672</v>
      </c>
      <c r="D26" s="29">
        <v>112739.26493999999</v>
      </c>
      <c r="E26" s="29">
        <v>142580.89862999998</v>
      </c>
      <c r="F26" s="29">
        <v>155668.36035</v>
      </c>
      <c r="G26" s="29">
        <v>176705.13842</v>
      </c>
      <c r="H26" s="29">
        <v>186390.99884000001</v>
      </c>
      <c r="I26" s="29">
        <v>180667.23076000001</v>
      </c>
      <c r="J26" s="29">
        <v>177689.79877000002</v>
      </c>
      <c r="K26" s="29">
        <v>189126.60128999999</v>
      </c>
      <c r="L26" s="29">
        <v>200098.06341</v>
      </c>
      <c r="M26" s="29">
        <v>201846.01078000001</v>
      </c>
      <c r="N26" s="29">
        <v>201058.03750000001</v>
      </c>
      <c r="O26" s="30">
        <v>193542.37025000001</v>
      </c>
      <c r="P26" s="30">
        <v>191368.78878</v>
      </c>
    </row>
    <row r="27" spans="2:16" x14ac:dyDescent="0.2">
      <c r="B27" s="31" t="s">
        <v>9</v>
      </c>
      <c r="C27" s="29">
        <v>6114.7003199999999</v>
      </c>
      <c r="D27" s="29">
        <v>8812.3880000000008</v>
      </c>
      <c r="E27" s="29">
        <v>12733.774310000001</v>
      </c>
      <c r="F27" s="29">
        <v>10522.86112</v>
      </c>
      <c r="G27" s="29">
        <v>16932.336879999999</v>
      </c>
      <c r="H27" s="29">
        <v>25537.207039999998</v>
      </c>
      <c r="I27" s="29">
        <v>33763.11277</v>
      </c>
      <c r="J27" s="29">
        <v>45545.394759999996</v>
      </c>
      <c r="K27" s="29">
        <v>20744.707690000003</v>
      </c>
      <c r="L27" s="29">
        <v>20967.209079999997</v>
      </c>
      <c r="M27" s="29">
        <v>21328.961920000002</v>
      </c>
      <c r="N27" s="29">
        <v>19493.298879999998</v>
      </c>
      <c r="O27" s="30">
        <v>20423.19153</v>
      </c>
      <c r="P27" s="30">
        <v>20304.414769999999</v>
      </c>
    </row>
    <row r="28" spans="2:16" x14ac:dyDescent="0.2">
      <c r="B28" s="3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0"/>
    </row>
    <row r="29" spans="2:16" s="7" customFormat="1" x14ac:dyDescent="0.2">
      <c r="B29" s="25" t="s">
        <v>1</v>
      </c>
      <c r="C29" s="26">
        <v>2453514.9971499997</v>
      </c>
      <c r="D29" s="26">
        <v>3035237.1360560004</v>
      </c>
      <c r="E29" s="26">
        <v>3512379.7894299999</v>
      </c>
      <c r="F29" s="26">
        <f t="shared" ref="F29:L29" si="3">+F30+SUM(F37:F42)</f>
        <v>4010981.3339</v>
      </c>
      <c r="G29" s="26">
        <f t="shared" si="3"/>
        <v>4619163.5814500004</v>
      </c>
      <c r="H29" s="26">
        <f t="shared" si="3"/>
        <v>5152928.55131</v>
      </c>
      <c r="I29" s="26">
        <f t="shared" si="3"/>
        <v>5528361.2653100006</v>
      </c>
      <c r="J29" s="26">
        <f t="shared" si="3"/>
        <v>5882492.1751999985</v>
      </c>
      <c r="K29" s="26">
        <f t="shared" si="3"/>
        <v>6507362.8375700004</v>
      </c>
      <c r="L29" s="26">
        <f t="shared" si="3"/>
        <v>7056459.9472399987</v>
      </c>
      <c r="M29" s="26">
        <f>+M30+SUM(M37:M43)</f>
        <v>7507910.4816899989</v>
      </c>
      <c r="N29" s="26">
        <f>+N30+SUM(N37:N43)</f>
        <v>7492852.305420001</v>
      </c>
      <c r="O29" s="27">
        <f>+O30+SUM(O37:O43)</f>
        <v>7611010.91395</v>
      </c>
      <c r="P29" s="27">
        <f>+P30+SUM(P37:P43)</f>
        <v>8179804.9918800006</v>
      </c>
    </row>
    <row r="30" spans="2:16" x14ac:dyDescent="0.2">
      <c r="B30" s="31" t="s">
        <v>10</v>
      </c>
      <c r="C30" s="29">
        <v>2294305.9296999997</v>
      </c>
      <c r="D30" s="29">
        <v>2830060.2173500005</v>
      </c>
      <c r="E30" s="29">
        <v>3278066.7647799999</v>
      </c>
      <c r="F30" s="29">
        <f>SUM(F31:F35)</f>
        <v>3744070.9896399998</v>
      </c>
      <c r="G30" s="29">
        <f>SUM(G31:G35)</f>
        <v>4160308.2943899999</v>
      </c>
      <c r="H30" s="29">
        <f t="shared" ref="H30:N30" si="4">SUM(H31:H36)</f>
        <v>4576308.5026000002</v>
      </c>
      <c r="I30" s="29">
        <f t="shared" si="4"/>
        <v>4883380.5992900003</v>
      </c>
      <c r="J30" s="29">
        <f t="shared" si="4"/>
        <v>5224672.617229999</v>
      </c>
      <c r="K30" s="29">
        <f t="shared" si="4"/>
        <v>5759462.8663800005</v>
      </c>
      <c r="L30" s="29">
        <f t="shared" si="4"/>
        <v>6163559.0259999987</v>
      </c>
      <c r="M30" s="29">
        <f t="shared" si="4"/>
        <v>6454191.6311199991</v>
      </c>
      <c r="N30" s="29">
        <f t="shared" si="4"/>
        <v>6289660.2405100008</v>
      </c>
      <c r="O30" s="30">
        <f t="shared" ref="O30:P30" si="5">SUM(O31:O36)</f>
        <v>6254373.60207</v>
      </c>
      <c r="P30" s="30">
        <f t="shared" si="5"/>
        <v>6757382.0621800004</v>
      </c>
    </row>
    <row r="31" spans="2:16" x14ac:dyDescent="0.2">
      <c r="B31" s="31" t="s">
        <v>47</v>
      </c>
      <c r="C31" s="29">
        <v>1118.66239</v>
      </c>
      <c r="D31" s="29">
        <v>2791.20705</v>
      </c>
      <c r="E31" s="29">
        <v>1996.7372800000001</v>
      </c>
      <c r="F31" s="29">
        <v>3516.02538</v>
      </c>
      <c r="G31" s="29">
        <v>3557.1263399999998</v>
      </c>
      <c r="H31" s="29">
        <v>2540.3707799999997</v>
      </c>
      <c r="I31" s="29">
        <v>2646.9847</v>
      </c>
      <c r="J31" s="29">
        <v>4247.7262899999996</v>
      </c>
      <c r="K31" s="29">
        <v>9448.6178099999997</v>
      </c>
      <c r="L31" s="29">
        <v>5238.9225700000006</v>
      </c>
      <c r="M31" s="29">
        <v>5449.0407699999996</v>
      </c>
      <c r="N31" s="29">
        <v>6545.0367800000004</v>
      </c>
      <c r="O31" s="30">
        <v>8434.1232100000016</v>
      </c>
      <c r="P31" s="30">
        <v>4231.4000599999999</v>
      </c>
    </row>
    <row r="32" spans="2:16" x14ac:dyDescent="0.2">
      <c r="B32" s="31" t="s">
        <v>36</v>
      </c>
      <c r="C32" s="29">
        <v>1070587.31543</v>
      </c>
      <c r="D32" s="29">
        <v>1301212.8522099999</v>
      </c>
      <c r="E32" s="29">
        <v>1426492.2436300002</v>
      </c>
      <c r="F32" s="29">
        <v>1605130.9444800001</v>
      </c>
      <c r="G32" s="29">
        <v>1691781.9797</v>
      </c>
      <c r="H32" s="29">
        <v>1840676.6430200001</v>
      </c>
      <c r="I32" s="29">
        <v>2000669.5301000001</v>
      </c>
      <c r="J32" s="29">
        <v>2033489.1775</v>
      </c>
      <c r="K32" s="29">
        <v>2042260.4625799998</v>
      </c>
      <c r="L32" s="29">
        <v>2203581.90472</v>
      </c>
      <c r="M32" s="29">
        <v>2313745.6927199997</v>
      </c>
      <c r="N32" s="29">
        <v>2174227.1072900002</v>
      </c>
      <c r="O32" s="30">
        <v>2084205.28599</v>
      </c>
      <c r="P32" s="30">
        <v>2225780.9408800001</v>
      </c>
    </row>
    <row r="33" spans="2:16" x14ac:dyDescent="0.2">
      <c r="B33" s="31" t="s">
        <v>37</v>
      </c>
      <c r="C33" s="29">
        <v>1103103.8302200001</v>
      </c>
      <c r="D33" s="29">
        <v>1380601.4827400001</v>
      </c>
      <c r="E33" s="29">
        <v>1680025.55981</v>
      </c>
      <c r="F33" s="29">
        <v>1947565.7097</v>
      </c>
      <c r="G33" s="29">
        <v>2260225.2530100001</v>
      </c>
      <c r="H33" s="29">
        <v>2476590.2253100001</v>
      </c>
      <c r="I33" s="29">
        <v>2298563.4105000002</v>
      </c>
      <c r="J33" s="29">
        <v>2367328.89904</v>
      </c>
      <c r="K33" s="29">
        <v>2673235.09418</v>
      </c>
      <c r="L33" s="29">
        <v>2952762.4016199997</v>
      </c>
      <c r="M33" s="29">
        <v>3206802.6031799996</v>
      </c>
      <c r="N33" s="29">
        <v>3250495.8386300001</v>
      </c>
      <c r="O33" s="30">
        <v>3330377.2463099998</v>
      </c>
      <c r="P33" s="30">
        <v>3630534.9464400001</v>
      </c>
    </row>
    <row r="34" spans="2:16" x14ac:dyDescent="0.2">
      <c r="B34" s="31" t="s">
        <v>49</v>
      </c>
      <c r="C34" s="29">
        <v>96278.716220000002</v>
      </c>
      <c r="D34" s="29">
        <v>116455.98749</v>
      </c>
      <c r="E34" s="29">
        <v>140148.17188000001</v>
      </c>
      <c r="F34" s="29">
        <v>152389.97038999997</v>
      </c>
      <c r="G34" s="29">
        <v>159038.71178000001</v>
      </c>
      <c r="H34" s="29">
        <v>169092.97996999999</v>
      </c>
      <c r="I34" s="29">
        <v>177149.40874000001</v>
      </c>
      <c r="J34" s="29">
        <v>178282.16821</v>
      </c>
      <c r="K34" s="29">
        <v>246087.24721999999</v>
      </c>
      <c r="L34" s="29">
        <v>249594.43935</v>
      </c>
      <c r="M34" s="29">
        <v>241891.65102000002</v>
      </c>
      <c r="N34" s="29">
        <v>241414.73177000001</v>
      </c>
      <c r="O34" s="30">
        <v>223957.72047999999</v>
      </c>
      <c r="P34" s="30">
        <v>277311.11907999997</v>
      </c>
    </row>
    <row r="35" spans="2:16" x14ac:dyDescent="0.2">
      <c r="B35" s="31" t="s">
        <v>38</v>
      </c>
      <c r="C35" s="29">
        <v>23217.405440000002</v>
      </c>
      <c r="D35" s="29">
        <v>28998.687859999998</v>
      </c>
      <c r="E35" s="29">
        <v>29404.052179999999</v>
      </c>
      <c r="F35" s="29">
        <v>35468.339690000001</v>
      </c>
      <c r="G35" s="29">
        <v>45705.223559999999</v>
      </c>
      <c r="H35" s="29">
        <v>59002.779520000004</v>
      </c>
      <c r="I35" s="29">
        <v>61033.308380000002</v>
      </c>
      <c r="J35" s="29">
        <v>68926.326579999994</v>
      </c>
      <c r="K35" s="29">
        <v>82988.817450000002</v>
      </c>
      <c r="L35" s="29">
        <v>95223.527300000002</v>
      </c>
      <c r="M35" s="29">
        <v>102380.53177</v>
      </c>
      <c r="N35" s="29">
        <v>93081.345209999999</v>
      </c>
      <c r="O35" s="30">
        <v>95339.9041</v>
      </c>
      <c r="P35" s="30">
        <v>104152.15343000001</v>
      </c>
    </row>
    <row r="36" spans="2:16" x14ac:dyDescent="0.2">
      <c r="B36" s="32" t="s">
        <v>51</v>
      </c>
      <c r="C36" s="29"/>
      <c r="D36" s="29"/>
      <c r="E36" s="29">
        <v>0</v>
      </c>
      <c r="F36" s="29">
        <v>0</v>
      </c>
      <c r="G36" s="29">
        <v>0</v>
      </c>
      <c r="H36" s="29">
        <v>28405.504000000001</v>
      </c>
      <c r="I36" s="29">
        <v>343317.95686999999</v>
      </c>
      <c r="J36" s="29">
        <v>572398.31961000001</v>
      </c>
      <c r="K36" s="29">
        <v>705442.62714</v>
      </c>
      <c r="L36" s="29">
        <v>657157.83044000005</v>
      </c>
      <c r="M36" s="29">
        <v>583922.11165999994</v>
      </c>
      <c r="N36" s="29">
        <v>523896.18082999997</v>
      </c>
      <c r="O36" s="30">
        <v>512059.32198000001</v>
      </c>
      <c r="P36" s="30">
        <v>515371.50229000003</v>
      </c>
    </row>
    <row r="37" spans="2:16" x14ac:dyDescent="0.2">
      <c r="B37" s="31" t="s">
        <v>11</v>
      </c>
      <c r="C37" s="29">
        <v>27.069369999999999</v>
      </c>
      <c r="D37" s="29">
        <v>690.46484999999996</v>
      </c>
      <c r="E37" s="29">
        <v>61.874269999999996</v>
      </c>
      <c r="F37" s="29">
        <v>41.754460000000002</v>
      </c>
      <c r="G37" s="29">
        <v>101.30522999999999</v>
      </c>
      <c r="H37" s="29">
        <v>1201.20705</v>
      </c>
      <c r="I37" s="29">
        <v>136.08072999999999</v>
      </c>
      <c r="J37" s="29">
        <v>129.12429</v>
      </c>
      <c r="K37" s="29">
        <v>425.98725000000002</v>
      </c>
      <c r="L37" s="29">
        <v>248.84399999999999</v>
      </c>
      <c r="M37" s="29">
        <v>754.34410000000003</v>
      </c>
      <c r="N37" s="29">
        <v>776.28143</v>
      </c>
      <c r="O37" s="30">
        <v>688.73364000000004</v>
      </c>
      <c r="P37" s="30">
        <v>539.25990999999999</v>
      </c>
    </row>
    <row r="38" spans="2:16" x14ac:dyDescent="0.2">
      <c r="B38" s="31" t="s">
        <v>48</v>
      </c>
      <c r="C38" s="29">
        <v>11979.979359999999</v>
      </c>
      <c r="D38" s="29">
        <v>35881.311529999999</v>
      </c>
      <c r="E38" s="29">
        <v>42589.979490000005</v>
      </c>
      <c r="F38" s="29">
        <v>59789.57043</v>
      </c>
      <c r="G38" s="29">
        <v>216564.39006000001</v>
      </c>
      <c r="H38" s="29">
        <v>292351.94443000003</v>
      </c>
      <c r="I38" s="29">
        <v>352017.38553000003</v>
      </c>
      <c r="J38" s="29">
        <v>371357.30971</v>
      </c>
      <c r="K38" s="29">
        <v>389243.85083999997</v>
      </c>
      <c r="L38" s="29">
        <v>506007.52360000001</v>
      </c>
      <c r="M38" s="29">
        <v>569328.40872000006</v>
      </c>
      <c r="N38" s="29">
        <v>622842.92712000001</v>
      </c>
      <c r="O38" s="30">
        <v>724545.49872000003</v>
      </c>
      <c r="P38" s="30">
        <v>759436.98622000008</v>
      </c>
    </row>
    <row r="39" spans="2:16" x14ac:dyDescent="0.2">
      <c r="B39" s="31" t="s">
        <v>12</v>
      </c>
      <c r="C39" s="29">
        <v>76817.985520000002</v>
      </c>
      <c r="D39" s="29">
        <v>90026.885695999998</v>
      </c>
      <c r="E39" s="29">
        <v>106230.97644</v>
      </c>
      <c r="F39" s="29">
        <v>115566.78705</v>
      </c>
      <c r="G39" s="29">
        <v>137119.05037000001</v>
      </c>
      <c r="H39" s="29">
        <v>165006.28853999998</v>
      </c>
      <c r="I39" s="29">
        <v>172857.29358</v>
      </c>
      <c r="J39" s="29">
        <v>166007.93231999999</v>
      </c>
      <c r="K39" s="29">
        <v>190998.27522000001</v>
      </c>
      <c r="L39" s="29">
        <v>194108.70028999998</v>
      </c>
      <c r="M39" s="29">
        <v>297065.84743999998</v>
      </c>
      <c r="N39" s="29">
        <v>311735.26517999999</v>
      </c>
      <c r="O39" s="30">
        <v>345555.76274000003</v>
      </c>
      <c r="P39" s="30">
        <v>315174.25472000003</v>
      </c>
    </row>
    <row r="40" spans="2:16" x14ac:dyDescent="0.2">
      <c r="B40" s="31" t="s">
        <v>13</v>
      </c>
      <c r="C40" s="29">
        <v>56126.888229999997</v>
      </c>
      <c r="D40" s="29">
        <v>67321.657129999992</v>
      </c>
      <c r="E40" s="29">
        <v>80760.269349999988</v>
      </c>
      <c r="F40" s="29">
        <v>90327.07101</v>
      </c>
      <c r="G40" s="29">
        <v>103538.11317</v>
      </c>
      <c r="H40" s="29">
        <v>116528.18045999999</v>
      </c>
      <c r="I40" s="29">
        <v>118801.62046999999</v>
      </c>
      <c r="J40" s="29">
        <v>119156.90594</v>
      </c>
      <c r="K40" s="29">
        <v>128161.89262</v>
      </c>
      <c r="L40" s="29">
        <v>146658.45231999998</v>
      </c>
      <c r="M40" s="29">
        <v>155902.65747000001</v>
      </c>
      <c r="N40" s="29">
        <v>173502.34091999999</v>
      </c>
      <c r="O40" s="30">
        <v>190602.41011000003</v>
      </c>
      <c r="P40" s="30">
        <v>204622.02218</v>
      </c>
    </row>
    <row r="41" spans="2:16" x14ac:dyDescent="0.2">
      <c r="B41" s="31" t="s">
        <v>66</v>
      </c>
      <c r="C41" s="29">
        <v>0</v>
      </c>
      <c r="D41" s="29">
        <v>0</v>
      </c>
      <c r="E41" s="29"/>
      <c r="F41" s="29">
        <v>0</v>
      </c>
      <c r="G41" s="29"/>
      <c r="H41" s="29"/>
      <c r="I41" s="29"/>
      <c r="J41" s="29"/>
      <c r="K41" s="29">
        <v>37382.519420000004</v>
      </c>
      <c r="L41" s="29">
        <v>43867.250509999998</v>
      </c>
      <c r="M41" s="29">
        <v>28007.488890000001</v>
      </c>
      <c r="N41" s="29">
        <v>86561.83167</v>
      </c>
      <c r="O41" s="30">
        <v>88543.125</v>
      </c>
      <c r="P41" s="30">
        <v>136648.69555999999</v>
      </c>
    </row>
    <row r="42" spans="2:16" x14ac:dyDescent="0.2">
      <c r="B42" s="31" t="s">
        <v>14</v>
      </c>
      <c r="C42" s="29">
        <v>14257.144970000001</v>
      </c>
      <c r="D42" s="29">
        <v>11256.5995</v>
      </c>
      <c r="E42" s="29">
        <v>4669.9250999999995</v>
      </c>
      <c r="F42" s="29">
        <v>1185.16131</v>
      </c>
      <c r="G42" s="29">
        <v>1532.42823</v>
      </c>
      <c r="H42" s="29">
        <v>1532.42823</v>
      </c>
      <c r="I42" s="29">
        <v>1168.2857100000001</v>
      </c>
      <c r="J42" s="29">
        <v>1168.2857099999999</v>
      </c>
      <c r="K42" s="29">
        <v>1687.4458400000001</v>
      </c>
      <c r="L42" s="29">
        <v>2010.1505199999999</v>
      </c>
      <c r="M42" s="29">
        <v>1751.98676</v>
      </c>
      <c r="N42" s="29">
        <v>1687.4458400000001</v>
      </c>
      <c r="O42" s="30">
        <v>1573.5303899999999</v>
      </c>
      <c r="P42" s="30">
        <v>1788.5173799999998</v>
      </c>
    </row>
    <row r="43" spans="2:16" x14ac:dyDescent="0.2">
      <c r="B43" s="31" t="s">
        <v>67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>
        <v>908.11718999999994</v>
      </c>
      <c r="N43" s="29">
        <v>6085.9727499999999</v>
      </c>
      <c r="O43" s="30">
        <v>5128.2512800000004</v>
      </c>
      <c r="P43" s="30">
        <v>4213.1937300000009</v>
      </c>
    </row>
    <row r="44" spans="2:16" x14ac:dyDescent="0.2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0"/>
    </row>
    <row r="45" spans="2:16" s="7" customFormat="1" x14ac:dyDescent="0.2">
      <c r="B45" s="25" t="s">
        <v>2</v>
      </c>
      <c r="C45" s="26">
        <v>498790.94517999998</v>
      </c>
      <c r="D45" s="26">
        <v>545196.61905999994</v>
      </c>
      <c r="E45" s="26">
        <v>617214.43440000003</v>
      </c>
      <c r="F45" s="26">
        <f t="shared" ref="F45:L45" si="6">SUM(F46:F50)</f>
        <v>673519.62991999998</v>
      </c>
      <c r="G45" s="26">
        <f t="shared" si="6"/>
        <v>734316.45215000003</v>
      </c>
      <c r="H45" s="26">
        <f t="shared" si="6"/>
        <v>779548.58875999996</v>
      </c>
      <c r="I45" s="26">
        <f t="shared" si="6"/>
        <v>818419.72236999997</v>
      </c>
      <c r="J45" s="26">
        <f t="shared" si="6"/>
        <v>860039.48338999995</v>
      </c>
      <c r="K45" s="26">
        <f t="shared" si="6"/>
        <v>956028.09341999993</v>
      </c>
      <c r="L45" s="26">
        <f t="shared" si="6"/>
        <v>1040982.3350199999</v>
      </c>
      <c r="M45" s="26">
        <f>SUM(M46:M50)</f>
        <v>1092247.3163399999</v>
      </c>
      <c r="N45" s="26">
        <f>SUM(N46:N50)</f>
        <v>1142028.10932</v>
      </c>
      <c r="O45" s="27">
        <f>SUM(O46:O50)</f>
        <v>1208694.1784299999</v>
      </c>
      <c r="P45" s="27">
        <f>SUM(P46:P50)</f>
        <v>1285903.4921799998</v>
      </c>
    </row>
    <row r="46" spans="2:16" x14ac:dyDescent="0.2">
      <c r="B46" s="31" t="s">
        <v>15</v>
      </c>
      <c r="C46" s="29">
        <v>161325.91006999998</v>
      </c>
      <c r="D46" s="29">
        <v>171530.70188000001</v>
      </c>
      <c r="E46" s="29">
        <v>198947.77919999999</v>
      </c>
      <c r="F46" s="29">
        <v>222114.25977999999</v>
      </c>
      <c r="G46" s="29">
        <v>242831.23293999999</v>
      </c>
      <c r="H46" s="29">
        <v>258144.2782</v>
      </c>
      <c r="I46" s="29">
        <v>275509.46490999998</v>
      </c>
      <c r="J46" s="29">
        <v>292139.92518999998</v>
      </c>
      <c r="K46" s="29">
        <v>337232.19748999999</v>
      </c>
      <c r="L46" s="29">
        <v>375403.06383999996</v>
      </c>
      <c r="M46" s="29">
        <v>402617.37533000001</v>
      </c>
      <c r="N46" s="29">
        <v>417461.24633999995</v>
      </c>
      <c r="O46" s="30">
        <v>432650.43563000002</v>
      </c>
      <c r="P46" s="30">
        <v>469722.50293999998</v>
      </c>
    </row>
    <row r="47" spans="2:16" x14ac:dyDescent="0.2">
      <c r="B47" s="31" t="s">
        <v>16</v>
      </c>
      <c r="C47" s="29">
        <v>13352.711009999999</v>
      </c>
      <c r="D47" s="29">
        <v>14036.38437</v>
      </c>
      <c r="E47" s="29">
        <v>19706.193850000003</v>
      </c>
      <c r="F47" s="29">
        <v>19493.13392</v>
      </c>
      <c r="G47" s="29">
        <v>19640.48616</v>
      </c>
      <c r="H47" s="29">
        <v>19642.424709999999</v>
      </c>
      <c r="I47" s="29">
        <v>19085.297859999999</v>
      </c>
      <c r="J47" s="29">
        <v>18304.091499999999</v>
      </c>
      <c r="K47" s="29">
        <v>19095.46472</v>
      </c>
      <c r="L47" s="29">
        <v>19476.404399999999</v>
      </c>
      <c r="M47" s="29">
        <v>19531.35122</v>
      </c>
      <c r="N47" s="29">
        <v>19718.32907</v>
      </c>
      <c r="O47" s="30">
        <v>19899.28542</v>
      </c>
      <c r="P47" s="30">
        <v>20029.476300000002</v>
      </c>
    </row>
    <row r="48" spans="2:16" x14ac:dyDescent="0.2">
      <c r="B48" s="31" t="s">
        <v>39</v>
      </c>
      <c r="C48" s="29">
        <v>53.350970000000004</v>
      </c>
      <c r="D48" s="29">
        <v>53.350970000000004</v>
      </c>
      <c r="E48" s="29">
        <v>0</v>
      </c>
      <c r="F48" s="29">
        <v>0</v>
      </c>
      <c r="G48" s="29">
        <v>0</v>
      </c>
      <c r="H48" s="29"/>
      <c r="I48" s="29"/>
      <c r="J48" s="29"/>
      <c r="K48" s="29"/>
      <c r="L48" s="29"/>
      <c r="M48" s="29"/>
      <c r="N48" s="29">
        <v>0</v>
      </c>
      <c r="O48" s="30">
        <v>0</v>
      </c>
      <c r="P48" s="30">
        <v>0</v>
      </c>
    </row>
    <row r="49" spans="2:16" x14ac:dyDescent="0.2">
      <c r="B49" s="31" t="s">
        <v>17</v>
      </c>
      <c r="C49" s="29">
        <v>284733.56928</v>
      </c>
      <c r="D49" s="29">
        <v>313485.11108999996</v>
      </c>
      <c r="E49" s="29">
        <v>348916.35037</v>
      </c>
      <c r="F49" s="29">
        <v>382439.83116</v>
      </c>
      <c r="G49" s="29">
        <v>422544.33314</v>
      </c>
      <c r="H49" s="29">
        <v>461399.88585000002</v>
      </c>
      <c r="I49" s="29">
        <v>490776.23796</v>
      </c>
      <c r="J49" s="29">
        <v>514775.11580999999</v>
      </c>
      <c r="K49" s="29">
        <v>562546.90380999993</v>
      </c>
      <c r="L49" s="29">
        <v>607098.69238999998</v>
      </c>
      <c r="M49" s="29">
        <v>633557.91483000002</v>
      </c>
      <c r="N49" s="29">
        <v>664878.67674000002</v>
      </c>
      <c r="O49" s="30">
        <v>698233.17803999991</v>
      </c>
      <c r="P49" s="30">
        <v>765224.19415</v>
      </c>
    </row>
    <row r="50" spans="2:16" x14ac:dyDescent="0.2">
      <c r="B50" s="31" t="s">
        <v>18</v>
      </c>
      <c r="C50" s="29">
        <v>39325.403850000002</v>
      </c>
      <c r="D50" s="29">
        <v>46091.070749999999</v>
      </c>
      <c r="E50" s="29">
        <v>49644.110979999998</v>
      </c>
      <c r="F50" s="29">
        <v>49472.405060000005</v>
      </c>
      <c r="G50" s="29">
        <v>49300.39991</v>
      </c>
      <c r="H50" s="29">
        <v>40362</v>
      </c>
      <c r="I50" s="29">
        <v>33048.721640000003</v>
      </c>
      <c r="J50" s="29">
        <v>34820.350890000002</v>
      </c>
      <c r="K50" s="29">
        <v>37153.527399999999</v>
      </c>
      <c r="L50" s="29">
        <v>39004.17439</v>
      </c>
      <c r="M50" s="29">
        <v>36540.674960000004</v>
      </c>
      <c r="N50" s="29">
        <v>39969.857170000003</v>
      </c>
      <c r="O50" s="30">
        <v>57911.279340000001</v>
      </c>
      <c r="P50" s="30">
        <v>30927.318789999998</v>
      </c>
    </row>
    <row r="51" spans="2:16" x14ac:dyDescent="0.2">
      <c r="B51" s="31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P51" s="30"/>
    </row>
    <row r="52" spans="2:16" s="7" customFormat="1" x14ac:dyDescent="0.2">
      <c r="B52" s="25" t="s">
        <v>19</v>
      </c>
      <c r="C52" s="26">
        <v>2952305.9423299995</v>
      </c>
      <c r="D52" s="26">
        <v>3580433.7551160003</v>
      </c>
      <c r="E52" s="26">
        <v>4129594.22383</v>
      </c>
      <c r="F52" s="26">
        <f t="shared" ref="F52:K52" si="7">+F45+F29</f>
        <v>4684500.9638200002</v>
      </c>
      <c r="G52" s="26">
        <f t="shared" si="7"/>
        <v>5353480.0336000007</v>
      </c>
      <c r="H52" s="26">
        <f t="shared" si="7"/>
        <v>5932477.1400699997</v>
      </c>
      <c r="I52" s="26">
        <f t="shared" si="7"/>
        <v>6346780.9876800003</v>
      </c>
      <c r="J52" s="26">
        <f t="shared" si="7"/>
        <v>6742531.6585899983</v>
      </c>
      <c r="K52" s="26">
        <f t="shared" si="7"/>
        <v>7463390.9309900003</v>
      </c>
      <c r="L52" s="26">
        <f>+L45+L29</f>
        <v>8097442.2822599988</v>
      </c>
      <c r="M52" s="26">
        <f>+M45+M29</f>
        <v>8600157.7980299983</v>
      </c>
      <c r="N52" s="26">
        <f>+N45+N29</f>
        <v>8634880.4147400018</v>
      </c>
      <c r="O52" s="27">
        <f>+O45+O29</f>
        <v>8819705.0923800003</v>
      </c>
      <c r="P52" s="27">
        <f>+P45+P29</f>
        <v>9465708.4840600006</v>
      </c>
    </row>
    <row r="53" spans="2:16" x14ac:dyDescent="0.2">
      <c r="B53" s="31" t="s">
        <v>20</v>
      </c>
      <c r="C53" s="29">
        <v>424.30051000000003</v>
      </c>
      <c r="D53" s="29">
        <v>492.43673999999999</v>
      </c>
      <c r="E53" s="29">
        <v>465.44996999999995</v>
      </c>
      <c r="F53" s="29">
        <v>354.25698</v>
      </c>
      <c r="G53" s="29">
        <v>121.17155</v>
      </c>
      <c r="H53" s="29">
        <v>96.531449999999992</v>
      </c>
      <c r="I53" s="29">
        <v>58.458289999999998</v>
      </c>
      <c r="J53" s="29">
        <v>47.447669999999995</v>
      </c>
      <c r="K53" s="29">
        <v>1577.5981299999999</v>
      </c>
      <c r="L53" s="29">
        <v>4910.1710400000002</v>
      </c>
      <c r="M53" s="29">
        <v>7065.7239300000001</v>
      </c>
      <c r="N53" s="29">
        <v>11804.40401</v>
      </c>
      <c r="O53" s="30">
        <v>8908.20183</v>
      </c>
      <c r="P53" s="30">
        <v>14227.542230000001</v>
      </c>
    </row>
    <row r="54" spans="2:16" x14ac:dyDescent="0.2">
      <c r="B54" s="31" t="s">
        <v>21</v>
      </c>
      <c r="C54" s="29">
        <v>3954862.9545200001</v>
      </c>
      <c r="D54" s="29">
        <v>5472523.4062799998</v>
      </c>
      <c r="E54" s="29">
        <v>5602008.2302799998</v>
      </c>
      <c r="F54" s="29">
        <v>6877598.0123199997</v>
      </c>
      <c r="G54" s="29">
        <v>8330784.1504699998</v>
      </c>
      <c r="H54" s="29">
        <v>9395582.5999200009</v>
      </c>
      <c r="I54" s="29">
        <v>10114583.138900001</v>
      </c>
      <c r="J54" s="29">
        <v>11250970.210290002</v>
      </c>
      <c r="K54" s="29">
        <v>12121000.153479999</v>
      </c>
      <c r="L54" s="29">
        <v>13177753.127319999</v>
      </c>
      <c r="M54" s="29">
        <v>13781578.03325</v>
      </c>
      <c r="N54" s="29">
        <v>14162888.65068</v>
      </c>
      <c r="O54" s="30">
        <v>13905269.85053</v>
      </c>
      <c r="P54" s="30">
        <v>14009621.35053</v>
      </c>
    </row>
    <row r="55" spans="2:16" x14ac:dyDescent="0.2">
      <c r="B55" s="31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/>
      <c r="P55" s="30"/>
    </row>
    <row r="56" spans="2:16" x14ac:dyDescent="0.2">
      <c r="B56" s="25" t="s">
        <v>40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</row>
    <row r="57" spans="2:16" x14ac:dyDescent="0.2">
      <c r="B57" s="31" t="s">
        <v>22</v>
      </c>
      <c r="C57" s="29">
        <v>349039.33248000004</v>
      </c>
      <c r="D57" s="29">
        <v>371633.6177</v>
      </c>
      <c r="E57" s="29">
        <v>422554.71950000001</v>
      </c>
      <c r="F57" s="29">
        <v>470114.29352000001</v>
      </c>
      <c r="G57" s="29">
        <v>549901.90988000005</v>
      </c>
      <c r="H57" s="29">
        <v>595331.78052999999</v>
      </c>
      <c r="I57" s="29">
        <v>650086.69677000004</v>
      </c>
      <c r="J57" s="29">
        <v>683536.13828999992</v>
      </c>
      <c r="K57" s="29">
        <v>779841.33642999991</v>
      </c>
      <c r="L57" s="29">
        <v>873574.78078999999</v>
      </c>
      <c r="M57" s="29">
        <v>943219.82932000002</v>
      </c>
      <c r="N57" s="29">
        <v>995681.66328999994</v>
      </c>
      <c r="O57" s="30">
        <v>956917.77136999997</v>
      </c>
      <c r="P57" s="30">
        <v>896743.19389999995</v>
      </c>
    </row>
    <row r="58" spans="2:16" x14ac:dyDescent="0.2">
      <c r="B58" s="31" t="s">
        <v>41</v>
      </c>
      <c r="C58" s="29">
        <v>90688.004879999993</v>
      </c>
      <c r="D58" s="29">
        <v>105893.49139</v>
      </c>
      <c r="E58" s="29">
        <v>96583.063410000002</v>
      </c>
      <c r="F58" s="29">
        <v>95102.089319999999</v>
      </c>
      <c r="G58" s="29">
        <v>117785.07875</v>
      </c>
      <c r="H58" s="29">
        <v>140079.51916</v>
      </c>
      <c r="I58" s="29">
        <v>160669.16020000001</v>
      </c>
      <c r="J58" s="29">
        <v>179852.63718000002</v>
      </c>
      <c r="K58" s="29">
        <v>213334.5601</v>
      </c>
      <c r="L58" s="29">
        <v>237103.99362999998</v>
      </c>
      <c r="M58" s="29">
        <v>255042.87195</v>
      </c>
      <c r="N58" s="29">
        <v>267587.82121000002</v>
      </c>
      <c r="O58" s="30">
        <v>275619.94770999998</v>
      </c>
      <c r="P58" s="30">
        <v>301406.48359999998</v>
      </c>
    </row>
    <row r="59" spans="2:16" x14ac:dyDescent="0.2">
      <c r="B59" s="25" t="s">
        <v>46</v>
      </c>
      <c r="C59" s="26">
        <v>258351.32760000005</v>
      </c>
      <c r="D59" s="26">
        <v>265740.12631000002</v>
      </c>
      <c r="E59" s="26">
        <v>325971.65609</v>
      </c>
      <c r="F59" s="26">
        <f t="shared" ref="F59:L59" si="8">+F57-F58</f>
        <v>375012.20420000004</v>
      </c>
      <c r="G59" s="26">
        <f t="shared" si="8"/>
        <v>432116.83113000006</v>
      </c>
      <c r="H59" s="26">
        <f t="shared" si="8"/>
        <v>455252.26136999996</v>
      </c>
      <c r="I59" s="26">
        <f t="shared" si="8"/>
        <v>489417.53657</v>
      </c>
      <c r="J59" s="26">
        <f t="shared" si="8"/>
        <v>503683.5011099999</v>
      </c>
      <c r="K59" s="26">
        <f t="shared" si="8"/>
        <v>566506.77632999991</v>
      </c>
      <c r="L59" s="26">
        <f t="shared" si="8"/>
        <v>636470.78716000007</v>
      </c>
      <c r="M59" s="26">
        <f>+M57-M58</f>
        <v>688176.95736999996</v>
      </c>
      <c r="N59" s="26">
        <f>+N57-N58</f>
        <v>728093.84207999986</v>
      </c>
      <c r="O59" s="27">
        <f>+O57-O58</f>
        <v>681297.82365999999</v>
      </c>
      <c r="P59" s="27">
        <f>+P57-P58</f>
        <v>595336.71029999992</v>
      </c>
    </row>
    <row r="60" spans="2:16" x14ac:dyDescent="0.2">
      <c r="B60" s="31" t="s">
        <v>53</v>
      </c>
      <c r="C60" s="29">
        <v>56055.279869999998</v>
      </c>
      <c r="D60" s="29">
        <v>50561.668619999997</v>
      </c>
      <c r="E60" s="29">
        <v>47061.681159999993</v>
      </c>
      <c r="F60" s="29">
        <v>40877.431659999995</v>
      </c>
      <c r="G60" s="29">
        <v>36452.84895</v>
      </c>
      <c r="H60" s="29">
        <v>34371.15999</v>
      </c>
      <c r="I60" s="29">
        <v>36447.763980000003</v>
      </c>
      <c r="J60" s="29">
        <v>30782.113659999999</v>
      </c>
      <c r="K60" s="29">
        <v>32440.366819999999</v>
      </c>
      <c r="L60" s="29">
        <v>41870.564109999999</v>
      </c>
      <c r="M60" s="29">
        <v>35413.657469999998</v>
      </c>
      <c r="N60" s="29">
        <v>36480.438529999999</v>
      </c>
      <c r="O60" s="30">
        <v>34695.080829999999</v>
      </c>
      <c r="P60" s="30">
        <v>45589.144979999997</v>
      </c>
    </row>
    <row r="61" spans="2:16" x14ac:dyDescent="0.2">
      <c r="B61" s="31" t="s">
        <v>24</v>
      </c>
      <c r="C61" s="29">
        <v>11983.109189999999</v>
      </c>
      <c r="D61" s="29">
        <v>11330.66172</v>
      </c>
      <c r="E61" s="29">
        <v>8058.30386</v>
      </c>
      <c r="F61" s="29">
        <v>7273.3348800000003</v>
      </c>
      <c r="G61" s="29">
        <v>8136.1758300000001</v>
      </c>
      <c r="H61" s="29">
        <v>10322.5314</v>
      </c>
      <c r="I61" s="29">
        <v>13813.4005</v>
      </c>
      <c r="J61" s="29">
        <v>10048.333789999999</v>
      </c>
      <c r="K61" s="29">
        <v>11843.44016</v>
      </c>
      <c r="L61" s="29">
        <v>13465.73603</v>
      </c>
      <c r="M61" s="29">
        <v>19333.268980000001</v>
      </c>
      <c r="N61" s="29">
        <v>15691.149450000001</v>
      </c>
      <c r="O61" s="30">
        <v>15599.500239999999</v>
      </c>
      <c r="P61" s="30">
        <v>22919.405839999999</v>
      </c>
    </row>
    <row r="62" spans="2:16" x14ac:dyDescent="0.2">
      <c r="B62" s="25" t="s">
        <v>54</v>
      </c>
      <c r="C62" s="26">
        <f>+C59+C60-C61</f>
        <v>302423.49828000006</v>
      </c>
      <c r="D62" s="26">
        <f>+D59+D60-D61</f>
        <v>304971.13321000006</v>
      </c>
      <c r="E62" s="26">
        <f t="shared" ref="E62:L62" si="9">+E59+E60-E61</f>
        <v>364975.03339</v>
      </c>
      <c r="F62" s="26">
        <f t="shared" si="9"/>
        <v>408616.30098000006</v>
      </c>
      <c r="G62" s="26">
        <f t="shared" si="9"/>
        <v>460433.50425000006</v>
      </c>
      <c r="H62" s="26">
        <f t="shared" si="9"/>
        <v>479300.88996</v>
      </c>
      <c r="I62" s="26">
        <f t="shared" si="9"/>
        <v>512051.90005000005</v>
      </c>
      <c r="J62" s="26">
        <f t="shared" si="9"/>
        <v>524417.28097999992</v>
      </c>
      <c r="K62" s="26">
        <f t="shared" si="9"/>
        <v>587103.7029899999</v>
      </c>
      <c r="L62" s="26">
        <f t="shared" si="9"/>
        <v>664875.61524000007</v>
      </c>
      <c r="M62" s="26">
        <f>+M59+M60-M61</f>
        <v>704257.34585999988</v>
      </c>
      <c r="N62" s="26">
        <f>+N59+N60-N61</f>
        <v>748883.13115999987</v>
      </c>
      <c r="O62" s="27">
        <f>+O59+O60-O61</f>
        <v>700393.40425000002</v>
      </c>
      <c r="P62" s="27">
        <f>+P59+P60-P61</f>
        <v>618006.44943999988</v>
      </c>
    </row>
    <row r="63" spans="2:16" x14ac:dyDescent="0.2">
      <c r="B63" s="31" t="s">
        <v>23</v>
      </c>
      <c r="C63" s="29">
        <v>33458.080110000003</v>
      </c>
      <c r="D63" s="29">
        <v>39311.663719999997</v>
      </c>
      <c r="E63" s="29">
        <v>47888.981619999999</v>
      </c>
      <c r="F63" s="29">
        <v>56641.77304</v>
      </c>
      <c r="G63" s="29">
        <v>81386.850090000007</v>
      </c>
      <c r="H63" s="29">
        <v>106682.08502</v>
      </c>
      <c r="I63" s="29">
        <v>90410.709189999994</v>
      </c>
      <c r="J63" s="29">
        <v>89721.305069999988</v>
      </c>
      <c r="K63" s="29">
        <v>111242.77789</v>
      </c>
      <c r="L63" s="29">
        <v>129898.54167000001</v>
      </c>
      <c r="M63" s="29">
        <v>119807.0258</v>
      </c>
      <c r="N63" s="29">
        <v>135002.77612999998</v>
      </c>
      <c r="O63" s="30">
        <v>167706.85887</v>
      </c>
      <c r="P63" s="30">
        <v>183132.59020999999</v>
      </c>
    </row>
    <row r="64" spans="2:16" x14ac:dyDescent="0.2">
      <c r="B64" s="31" t="s">
        <v>42</v>
      </c>
      <c r="C64" s="29">
        <v>60625.267639999998</v>
      </c>
      <c r="D64" s="29">
        <v>65151.500009999996</v>
      </c>
      <c r="E64" s="29">
        <v>90364.96084</v>
      </c>
      <c r="F64" s="29">
        <v>99800.254979999998</v>
      </c>
      <c r="G64" s="29">
        <v>136966.51824999999</v>
      </c>
      <c r="H64" s="29">
        <v>131190.47977999999</v>
      </c>
      <c r="I64" s="29">
        <v>119807.26148</v>
      </c>
      <c r="J64" s="29">
        <v>117030.66668000001</v>
      </c>
      <c r="K64" s="29">
        <v>163805.58162000001</v>
      </c>
      <c r="L64" s="29">
        <v>205052.27416999999</v>
      </c>
      <c r="M64" s="29">
        <v>185349.97994999998</v>
      </c>
      <c r="N64" s="29">
        <v>235860.88466000001</v>
      </c>
      <c r="O64" s="30">
        <v>242172.57741</v>
      </c>
      <c r="P64" s="30">
        <v>211233.02028999999</v>
      </c>
    </row>
    <row r="65" spans="2:16" x14ac:dyDescent="0.2">
      <c r="B65" s="25" t="s">
        <v>55</v>
      </c>
      <c r="C65" s="26">
        <f>+C62+C63-C64</f>
        <v>275256.31075000006</v>
      </c>
      <c r="D65" s="26">
        <f t="shared" ref="D65:L65" si="10">+D62+D63-D64</f>
        <v>279131.29692000005</v>
      </c>
      <c r="E65" s="26">
        <f t="shared" si="10"/>
        <v>322499.05416999996</v>
      </c>
      <c r="F65" s="26">
        <f t="shared" si="10"/>
        <v>365457.81904000009</v>
      </c>
      <c r="G65" s="26">
        <f t="shared" si="10"/>
        <v>404853.83609000011</v>
      </c>
      <c r="H65" s="26">
        <f t="shared" si="10"/>
        <v>454792.49519999995</v>
      </c>
      <c r="I65" s="26">
        <f t="shared" si="10"/>
        <v>482655.34776000003</v>
      </c>
      <c r="J65" s="26">
        <f t="shared" si="10"/>
        <v>497107.9193699999</v>
      </c>
      <c r="K65" s="26">
        <f t="shared" si="10"/>
        <v>534540.89925999986</v>
      </c>
      <c r="L65" s="26">
        <f t="shared" si="10"/>
        <v>589721.88274000015</v>
      </c>
      <c r="M65" s="26">
        <f>+M62+M63-M64</f>
        <v>638714.39171</v>
      </c>
      <c r="N65" s="26">
        <f>+N62+N63-N64</f>
        <v>648025.0226299999</v>
      </c>
      <c r="O65" s="27">
        <f>+O62+O63-O64</f>
        <v>625927.68570999999</v>
      </c>
      <c r="P65" s="27">
        <f>+P62+P63-P64</f>
        <v>589906.01935999992</v>
      </c>
    </row>
    <row r="66" spans="2:16" x14ac:dyDescent="0.2">
      <c r="B66" s="31" t="s">
        <v>25</v>
      </c>
      <c r="C66" s="29">
        <v>199239.71369999999</v>
      </c>
      <c r="D66" s="29">
        <v>230518.28255</v>
      </c>
      <c r="E66" s="29">
        <v>266922.83688999998</v>
      </c>
      <c r="F66" s="29">
        <v>308398.36933999998</v>
      </c>
      <c r="G66" s="29">
        <v>349939.87812000001</v>
      </c>
      <c r="H66" s="29">
        <v>406390.64795000001</v>
      </c>
      <c r="I66" s="29">
        <v>444537.54972000001</v>
      </c>
      <c r="J66" s="29">
        <v>456766.7499</v>
      </c>
      <c r="K66" s="29">
        <v>493966.14345999999</v>
      </c>
      <c r="L66" s="29">
        <v>549642.14038999996</v>
      </c>
      <c r="M66" s="29">
        <v>596260.39016999991</v>
      </c>
      <c r="N66" s="29">
        <v>594797.12649000005</v>
      </c>
      <c r="O66" s="30">
        <v>573764.30342000001</v>
      </c>
      <c r="P66" s="30">
        <v>554342.69232999999</v>
      </c>
    </row>
    <row r="67" spans="2:16" x14ac:dyDescent="0.2">
      <c r="B67" s="25" t="s">
        <v>56</v>
      </c>
      <c r="C67" s="26">
        <f>+C65-C66</f>
        <v>76016.597050000069</v>
      </c>
      <c r="D67" s="26">
        <f t="shared" ref="D67:L67" si="11">+D65-D66</f>
        <v>48613.014370000048</v>
      </c>
      <c r="E67" s="26">
        <f t="shared" si="11"/>
        <v>55576.217279999983</v>
      </c>
      <c r="F67" s="26">
        <f t="shared" si="11"/>
        <v>57059.449700000114</v>
      </c>
      <c r="G67" s="26">
        <f t="shared" si="11"/>
        <v>54913.957970000105</v>
      </c>
      <c r="H67" s="26">
        <f t="shared" si="11"/>
        <v>48401.847249999933</v>
      </c>
      <c r="I67" s="26">
        <f t="shared" si="11"/>
        <v>38117.798040000023</v>
      </c>
      <c r="J67" s="26">
        <f t="shared" si="11"/>
        <v>40341.169469999906</v>
      </c>
      <c r="K67" s="26">
        <f t="shared" si="11"/>
        <v>40574.755799999868</v>
      </c>
      <c r="L67" s="26">
        <f t="shared" si="11"/>
        <v>40079.74235000019</v>
      </c>
      <c r="M67" s="26">
        <f>+M65-M66</f>
        <v>42454.001540000085</v>
      </c>
      <c r="N67" s="26">
        <f>+N65-N66</f>
        <v>53227.896139999852</v>
      </c>
      <c r="O67" s="27">
        <f>+O65-O66</f>
        <v>52163.38228999998</v>
      </c>
      <c r="P67" s="27">
        <f>+P65-P66</f>
        <v>35563.327029999928</v>
      </c>
    </row>
    <row r="68" spans="2:16" x14ac:dyDescent="0.2">
      <c r="B68" s="31" t="s">
        <v>57</v>
      </c>
      <c r="C68" s="29">
        <v>-165555.58788000001</v>
      </c>
      <c r="D68" s="29">
        <v>1282.90867</v>
      </c>
      <c r="E68" s="29">
        <v>-10566.087</v>
      </c>
      <c r="F68" s="29">
        <v>-27552.301420000003</v>
      </c>
      <c r="G68" s="29">
        <v>233.71342000000001</v>
      </c>
      <c r="H68" s="29">
        <v>345.77832000000001</v>
      </c>
      <c r="I68" s="29">
        <v>247.05882</v>
      </c>
      <c r="J68" s="29">
        <v>139.16004999999998</v>
      </c>
      <c r="K68" s="29">
        <v>86.879199999999997</v>
      </c>
      <c r="L68" s="29">
        <v>140.77169000000001</v>
      </c>
      <c r="M68" s="29">
        <v>388.72230999999999</v>
      </c>
      <c r="N68" s="29">
        <v>210.92975000000001</v>
      </c>
      <c r="O68" s="30">
        <v>277.25900999999999</v>
      </c>
      <c r="P68" s="30">
        <v>901.4703199999999</v>
      </c>
    </row>
    <row r="69" spans="2:16" x14ac:dyDescent="0.2">
      <c r="B69" s="31" t="s">
        <v>58</v>
      </c>
      <c r="C69" s="29">
        <v>-143253.66586000001</v>
      </c>
      <c r="D69" s="29">
        <v>1139.7404199999999</v>
      </c>
      <c r="E69" s="29">
        <v>-9877.2183800000003</v>
      </c>
      <c r="F69" s="29">
        <v>-25813.983390000001</v>
      </c>
      <c r="G69" s="29">
        <v>369.09075999999999</v>
      </c>
      <c r="H69" s="29">
        <v>304.66714000000002</v>
      </c>
      <c r="I69" s="29">
        <v>293.82848999999999</v>
      </c>
      <c r="J69" s="29">
        <v>107.93689000000001</v>
      </c>
      <c r="K69" s="29">
        <v>328.60689000000002</v>
      </c>
      <c r="L69" s="29">
        <v>444.99777</v>
      </c>
      <c r="M69" s="29">
        <v>47.838190000000004</v>
      </c>
      <c r="N69" s="29">
        <v>519.27657999999997</v>
      </c>
      <c r="O69" s="30">
        <v>591.58894999999995</v>
      </c>
      <c r="P69" s="30">
        <v>1108.4067299999999</v>
      </c>
    </row>
    <row r="70" spans="2:16" x14ac:dyDescent="0.2">
      <c r="B70" s="25" t="s">
        <v>59</v>
      </c>
      <c r="C70" s="26">
        <f>+C67+C68-C69</f>
        <v>53714.675030000071</v>
      </c>
      <c r="D70" s="26">
        <f t="shared" ref="D70:L70" si="12">+D67+D68-D69</f>
        <v>48756.182620000043</v>
      </c>
      <c r="E70" s="26">
        <f t="shared" si="12"/>
        <v>54887.348659999981</v>
      </c>
      <c r="F70" s="26">
        <f t="shared" si="12"/>
        <v>55321.131670000112</v>
      </c>
      <c r="G70" s="26">
        <f t="shared" si="12"/>
        <v>54778.580630000106</v>
      </c>
      <c r="H70" s="26">
        <f t="shared" si="12"/>
        <v>48442.958429999933</v>
      </c>
      <c r="I70" s="26">
        <f t="shared" si="12"/>
        <v>38071.028370000022</v>
      </c>
      <c r="J70" s="26">
        <f t="shared" si="12"/>
        <v>40372.392629999908</v>
      </c>
      <c r="K70" s="26">
        <f t="shared" si="12"/>
        <v>40333.028109999868</v>
      </c>
      <c r="L70" s="26">
        <f t="shared" si="12"/>
        <v>39775.516270000189</v>
      </c>
      <c r="M70" s="26">
        <f>+M67+M68-M69</f>
        <v>42794.88566000008</v>
      </c>
      <c r="N70" s="26">
        <f>+N67+N68-N69</f>
        <v>52919.549309999857</v>
      </c>
      <c r="O70" s="27">
        <f>+O67+O68-O69</f>
        <v>51849.052349999984</v>
      </c>
      <c r="P70" s="27">
        <f>+P67+P68-P69</f>
        <v>35356.390619999926</v>
      </c>
    </row>
    <row r="71" spans="2:16" x14ac:dyDescent="0.2">
      <c r="B71" s="31" t="s">
        <v>43</v>
      </c>
      <c r="C71" s="29">
        <v>403.73743999999999</v>
      </c>
      <c r="D71" s="29">
        <v>320.49142000000001</v>
      </c>
      <c r="E71" s="29">
        <v>661.70460000000003</v>
      </c>
      <c r="F71" s="29">
        <v>324.11078000000003</v>
      </c>
      <c r="G71" s="29">
        <v>269.69211999999999</v>
      </c>
      <c r="H71" s="29">
        <v>3645.0554500000003</v>
      </c>
      <c r="I71" s="29">
        <v>180.17985000000002</v>
      </c>
      <c r="J71" s="29">
        <v>156.76738</v>
      </c>
      <c r="K71" s="29">
        <v>354.69049999999999</v>
      </c>
      <c r="L71" s="29">
        <v>764.87653</v>
      </c>
      <c r="M71" s="29">
        <v>407.75269000000003</v>
      </c>
      <c r="N71" s="29">
        <v>220.57923000000002</v>
      </c>
      <c r="O71" s="30">
        <v>1353.2398400000002</v>
      </c>
      <c r="P71" s="30">
        <v>374.95421999999996</v>
      </c>
    </row>
    <row r="72" spans="2:16" x14ac:dyDescent="0.2">
      <c r="B72" s="31" t="s">
        <v>27</v>
      </c>
      <c r="C72" s="29">
        <v>420.11283000000003</v>
      </c>
      <c r="D72" s="29">
        <v>552.77817000000005</v>
      </c>
      <c r="E72" s="29">
        <v>443.08790000000005</v>
      </c>
      <c r="F72" s="29">
        <v>434.59103999999996</v>
      </c>
      <c r="G72" s="29">
        <v>556.05769999999995</v>
      </c>
      <c r="H72" s="29">
        <v>762.42538000000002</v>
      </c>
      <c r="I72" s="29">
        <v>744.20313999999996</v>
      </c>
      <c r="J72" s="29">
        <v>696.75606999999991</v>
      </c>
      <c r="K72" s="29">
        <v>982.08131000000003</v>
      </c>
      <c r="L72" s="29">
        <v>363.91296</v>
      </c>
      <c r="M72" s="29">
        <v>435.29840999999999</v>
      </c>
      <c r="N72" s="29">
        <v>1190.9300499999999</v>
      </c>
      <c r="O72" s="30">
        <v>1177.01091</v>
      </c>
      <c r="P72" s="30">
        <v>1702.00964</v>
      </c>
    </row>
    <row r="73" spans="2:16" x14ac:dyDescent="0.2">
      <c r="B73" s="25" t="s">
        <v>60</v>
      </c>
      <c r="C73" s="26">
        <f>+C70+C71-C72</f>
        <v>53698.29964000007</v>
      </c>
      <c r="D73" s="26">
        <f t="shared" ref="D73:L73" si="13">+D70+D71-D72</f>
        <v>48523.895870000044</v>
      </c>
      <c r="E73" s="26">
        <f t="shared" si="13"/>
        <v>55105.96535999998</v>
      </c>
      <c r="F73" s="26">
        <f t="shared" si="13"/>
        <v>55210.651410000115</v>
      </c>
      <c r="G73" s="26">
        <f t="shared" si="13"/>
        <v>54492.215050000108</v>
      </c>
      <c r="H73" s="26">
        <f t="shared" si="13"/>
        <v>51325.588499999933</v>
      </c>
      <c r="I73" s="26">
        <f t="shared" si="13"/>
        <v>37507.005080000024</v>
      </c>
      <c r="J73" s="26">
        <f t="shared" si="13"/>
        <v>39832.403939999902</v>
      </c>
      <c r="K73" s="26">
        <f t="shared" si="13"/>
        <v>39705.637299999864</v>
      </c>
      <c r="L73" s="26">
        <f t="shared" si="13"/>
        <v>40176.479840000189</v>
      </c>
      <c r="M73" s="26">
        <f>+M70+M71-M72</f>
        <v>42767.339940000078</v>
      </c>
      <c r="N73" s="26">
        <f>+N70+N71-N72</f>
        <v>51949.198489999857</v>
      </c>
      <c r="O73" s="27">
        <f>+O70+O71-O72</f>
        <v>52025.281279999988</v>
      </c>
      <c r="P73" s="27">
        <f>+P70+P71-P72</f>
        <v>34029.335199999929</v>
      </c>
    </row>
    <row r="74" spans="2:16" x14ac:dyDescent="0.2">
      <c r="B74" s="31" t="s">
        <v>29</v>
      </c>
      <c r="C74" s="29">
        <v>5214.9945800000005</v>
      </c>
      <c r="D74" s="29">
        <v>2591.6723700000002</v>
      </c>
      <c r="E74" s="29">
        <v>4177.9316399999998</v>
      </c>
      <c r="F74" s="29">
        <v>4693.5026500000004</v>
      </c>
      <c r="G74" s="29">
        <v>5426.8697899999997</v>
      </c>
      <c r="H74" s="29">
        <v>3374.3859400000001</v>
      </c>
      <c r="I74" s="29">
        <v>2673.0584800000001</v>
      </c>
      <c r="J74" s="29">
        <v>3469.8143500000001</v>
      </c>
      <c r="K74" s="29">
        <v>4906.3285300000007</v>
      </c>
      <c r="L74" s="29">
        <v>6729.0395399999998</v>
      </c>
      <c r="M74" s="29">
        <v>4814.37878</v>
      </c>
      <c r="N74" s="29">
        <v>6714.6410700000006</v>
      </c>
      <c r="O74" s="30">
        <v>3691.0983099999999</v>
      </c>
      <c r="P74" s="30">
        <v>8645.2179700000015</v>
      </c>
    </row>
    <row r="75" spans="2:16" x14ac:dyDescent="0.2">
      <c r="B75" s="31" t="s">
        <v>30</v>
      </c>
      <c r="C75" s="29">
        <v>2203.49746</v>
      </c>
      <c r="D75" s="29">
        <v>2143.60554</v>
      </c>
      <c r="E75" s="29">
        <v>4031.23081</v>
      </c>
      <c r="F75" s="29">
        <v>3950.6442599999996</v>
      </c>
      <c r="G75" s="29">
        <v>3800.2758199999998</v>
      </c>
      <c r="H75" s="29">
        <v>4066.6062099999999</v>
      </c>
      <c r="I75" s="29">
        <v>3001.8459400000002</v>
      </c>
      <c r="J75" s="29">
        <v>3555.6460200000001</v>
      </c>
      <c r="K75" s="29">
        <v>2429.4687699999999</v>
      </c>
      <c r="L75" s="29">
        <v>2292.4462699999999</v>
      </c>
      <c r="M75" s="29">
        <v>2836.2227000000003</v>
      </c>
      <c r="N75" s="29">
        <v>5447.1361699999998</v>
      </c>
      <c r="O75" s="30">
        <v>6368.27927</v>
      </c>
      <c r="P75" s="30">
        <v>4455.5187999999998</v>
      </c>
    </row>
    <row r="76" spans="2:16" x14ac:dyDescent="0.2">
      <c r="B76" s="25" t="s">
        <v>61</v>
      </c>
      <c r="C76" s="26">
        <f>+C73+C74-C75</f>
        <v>56709.79676000007</v>
      </c>
      <c r="D76" s="26">
        <f t="shared" ref="D76:L76" si="14">+D73+D74-D75</f>
        <v>48971.962700000047</v>
      </c>
      <c r="E76" s="26">
        <f t="shared" si="14"/>
        <v>55252.666189999982</v>
      </c>
      <c r="F76" s="26">
        <f t="shared" si="14"/>
        <v>55953.509800000116</v>
      </c>
      <c r="G76" s="26">
        <f t="shared" si="14"/>
        <v>56118.809020000102</v>
      </c>
      <c r="H76" s="26">
        <f t="shared" si="14"/>
        <v>50633.368229999935</v>
      </c>
      <c r="I76" s="26">
        <f t="shared" si="14"/>
        <v>37178.217620000025</v>
      </c>
      <c r="J76" s="26">
        <f t="shared" si="14"/>
        <v>39746.572269999902</v>
      </c>
      <c r="K76" s="26">
        <f t="shared" si="14"/>
        <v>42182.497059999863</v>
      </c>
      <c r="L76" s="26">
        <f t="shared" si="14"/>
        <v>44613.073110000187</v>
      </c>
      <c r="M76" s="26">
        <f>+M73+M74-M75</f>
        <v>44745.496020000079</v>
      </c>
      <c r="N76" s="26">
        <f>+N73+N74-N75</f>
        <v>53216.703389999857</v>
      </c>
      <c r="O76" s="27">
        <f>+O73+O74-O75</f>
        <v>49348.10031999999</v>
      </c>
      <c r="P76" s="27">
        <f>+P73+P74-P75</f>
        <v>38219.034369999928</v>
      </c>
    </row>
    <row r="77" spans="2:16" x14ac:dyDescent="0.2">
      <c r="B77" s="31" t="s">
        <v>62</v>
      </c>
      <c r="C77" s="29"/>
      <c r="D77" s="29"/>
      <c r="E77" s="29">
        <v>-1.45669</v>
      </c>
      <c r="F77" s="29">
        <v>-2.0000000000000001E-4</v>
      </c>
      <c r="G77" s="29"/>
      <c r="H77" s="29"/>
      <c r="I77" s="29"/>
      <c r="J77" s="29"/>
      <c r="K77" s="29"/>
      <c r="L77" s="29"/>
      <c r="M77" s="29"/>
      <c r="N77" s="29"/>
      <c r="O77" s="30"/>
      <c r="P77" s="30"/>
    </row>
    <row r="78" spans="2:16" x14ac:dyDescent="0.2">
      <c r="B78" s="31" t="s">
        <v>63</v>
      </c>
      <c r="C78" s="29">
        <v>24209.718850000001</v>
      </c>
      <c r="D78" s="29"/>
      <c r="E78" s="29">
        <v>-2.39114</v>
      </c>
      <c r="F78" s="29">
        <v>-6.8000000000000005E-4</v>
      </c>
      <c r="G78" s="29"/>
      <c r="H78" s="29"/>
      <c r="I78" s="29"/>
      <c r="J78" s="29"/>
      <c r="K78" s="29"/>
      <c r="L78" s="29"/>
      <c r="M78" s="29"/>
      <c r="N78" s="29"/>
      <c r="O78" s="30"/>
      <c r="P78" s="30"/>
    </row>
    <row r="79" spans="2:16" x14ac:dyDescent="0.2">
      <c r="B79" s="25" t="s">
        <v>64</v>
      </c>
      <c r="C79" s="26">
        <f>+C76+C77-C78</f>
        <v>32500.077910000069</v>
      </c>
      <c r="D79" s="26">
        <f t="shared" ref="D79:L79" si="15">+D76+D77-D78</f>
        <v>48971.962700000047</v>
      </c>
      <c r="E79" s="26">
        <f t="shared" si="15"/>
        <v>55253.600639999982</v>
      </c>
      <c r="F79" s="26">
        <f t="shared" si="15"/>
        <v>55953.510280000111</v>
      </c>
      <c r="G79" s="26">
        <f t="shared" si="15"/>
        <v>56118.809020000102</v>
      </c>
      <c r="H79" s="26">
        <f t="shared" si="15"/>
        <v>50633.368229999935</v>
      </c>
      <c r="I79" s="26">
        <f t="shared" si="15"/>
        <v>37178.217620000025</v>
      </c>
      <c r="J79" s="26">
        <f t="shared" si="15"/>
        <v>39746.572269999902</v>
      </c>
      <c r="K79" s="26">
        <f t="shared" si="15"/>
        <v>42182.497059999863</v>
      </c>
      <c r="L79" s="26">
        <f t="shared" si="15"/>
        <v>44613.073110000187</v>
      </c>
      <c r="M79" s="26">
        <f>+M76+M77-M78</f>
        <v>44745.496020000079</v>
      </c>
      <c r="N79" s="26">
        <f>+N76+N77-N78</f>
        <v>53216.703389999857</v>
      </c>
      <c r="O79" s="27">
        <f>+O76+O77-O78</f>
        <v>49348.10031999999</v>
      </c>
      <c r="P79" s="27">
        <f>+P76+P77-P78</f>
        <v>38219.034369999928</v>
      </c>
    </row>
    <row r="80" spans="2:16" x14ac:dyDescent="0.2">
      <c r="B80" s="31" t="s">
        <v>26</v>
      </c>
      <c r="C80" s="29">
        <v>4885.5693099999999</v>
      </c>
      <c r="D80" s="29">
        <v>6686.6986299999999</v>
      </c>
      <c r="E80" s="29">
        <v>8149.6549400000004</v>
      </c>
      <c r="F80" s="29">
        <v>6750.2940099999996</v>
      </c>
      <c r="G80" s="29">
        <v>7087.7808500000001</v>
      </c>
      <c r="H80" s="29">
        <v>6467.2166200000001</v>
      </c>
      <c r="I80" s="29">
        <v>3832.5249100000001</v>
      </c>
      <c r="J80" s="29">
        <v>4791.1222300000009</v>
      </c>
      <c r="K80" s="29">
        <v>5016.2301699999998</v>
      </c>
      <c r="L80" s="29">
        <v>4367.5056399999994</v>
      </c>
      <c r="M80" s="29">
        <v>8313.5009200000004</v>
      </c>
      <c r="N80" s="29">
        <v>11442.134400000001</v>
      </c>
      <c r="O80" s="30">
        <v>10483.004150000001</v>
      </c>
      <c r="P80" s="30">
        <v>6013.4257100000004</v>
      </c>
    </row>
    <row r="81" spans="2:16" x14ac:dyDescent="0.2">
      <c r="B81" s="25" t="s">
        <v>65</v>
      </c>
      <c r="C81" s="26">
        <f>+C79-C80</f>
        <v>27614.50860000007</v>
      </c>
      <c r="D81" s="26">
        <f t="shared" ref="D81:L81" si="16">+D79-D80</f>
        <v>42285.264070000048</v>
      </c>
      <c r="E81" s="26">
        <f t="shared" si="16"/>
        <v>47103.945699999982</v>
      </c>
      <c r="F81" s="26">
        <f t="shared" si="16"/>
        <v>49203.216270000114</v>
      </c>
      <c r="G81" s="26">
        <f t="shared" si="16"/>
        <v>49031.0281700001</v>
      </c>
      <c r="H81" s="26">
        <f t="shared" si="16"/>
        <v>44166.151609999935</v>
      </c>
      <c r="I81" s="26">
        <f t="shared" si="16"/>
        <v>33345.692710000025</v>
      </c>
      <c r="J81" s="26">
        <f t="shared" si="16"/>
        <v>34955.450039999901</v>
      </c>
      <c r="K81" s="26">
        <f t="shared" si="16"/>
        <v>37166.266889999861</v>
      </c>
      <c r="L81" s="26">
        <f t="shared" si="16"/>
        <v>40245.567470000184</v>
      </c>
      <c r="M81" s="26">
        <f>+M79-M80</f>
        <v>36431.99510000008</v>
      </c>
      <c r="N81" s="26">
        <f>+N79-N80</f>
        <v>41774.568989999854</v>
      </c>
      <c r="O81" s="27">
        <f>+O79-O80</f>
        <v>38865.09616999999</v>
      </c>
      <c r="P81" s="27">
        <f>+P79-P80</f>
        <v>32205.608659999929</v>
      </c>
    </row>
    <row r="82" spans="2:16" x14ac:dyDescent="0.15">
      <c r="B82" s="33" t="s">
        <v>68</v>
      </c>
      <c r="D82" s="19"/>
    </row>
    <row r="83" spans="2:16" x14ac:dyDescent="0.15">
      <c r="B83" s="33" t="s">
        <v>69</v>
      </c>
      <c r="D83" s="19"/>
    </row>
    <row r="84" spans="2:16" x14ac:dyDescent="0.2">
      <c r="B84" s="33" t="s">
        <v>70</v>
      </c>
      <c r="D84" s="19"/>
    </row>
    <row r="85" spans="2:16" hidden="1" x14ac:dyDescent="0.2">
      <c r="B85" s="33" t="s">
        <v>45</v>
      </c>
      <c r="D85" s="19"/>
    </row>
    <row r="86" spans="2:16" x14ac:dyDescent="0.2">
      <c r="B86" s="33" t="s">
        <v>71</v>
      </c>
      <c r="D86" s="19"/>
    </row>
    <row r="87" spans="2:16" x14ac:dyDescent="0.15">
      <c r="B87" s="33" t="s">
        <v>72</v>
      </c>
      <c r="D87" s="19"/>
    </row>
    <row r="88" spans="2:16" ht="14.25" x14ac:dyDescent="0.2">
      <c r="B88" s="20"/>
      <c r="D88" s="19"/>
    </row>
    <row r="89" spans="2:16" ht="14.25" x14ac:dyDescent="0.2">
      <c r="B89" s="20"/>
      <c r="D89" s="19"/>
    </row>
    <row r="90" spans="2:16" x14ac:dyDescent="0.2">
      <c r="B90" s="8"/>
      <c r="D90" s="19"/>
    </row>
    <row r="91" spans="2:16" x14ac:dyDescent="0.2">
      <c r="B91" s="3"/>
      <c r="D91" s="19"/>
    </row>
    <row r="92" spans="2:16" x14ac:dyDescent="0.2">
      <c r="B92" s="3"/>
      <c r="D92" s="19"/>
    </row>
    <row r="93" spans="2:16" x14ac:dyDescent="0.2">
      <c r="B93" s="3"/>
      <c r="D93" s="19"/>
    </row>
    <row r="94" spans="2:16" x14ac:dyDescent="0.2">
      <c r="B94" s="8"/>
      <c r="D94" s="19"/>
    </row>
    <row r="95" spans="2:16" x14ac:dyDescent="0.2">
      <c r="B95" s="6"/>
      <c r="D95" s="19"/>
    </row>
    <row r="96" spans="2:16" x14ac:dyDescent="0.2">
      <c r="B96" s="3"/>
      <c r="D96" s="19"/>
    </row>
    <row r="97" spans="2:4" x14ac:dyDescent="0.2">
      <c r="B97" s="8"/>
      <c r="D97" s="19"/>
    </row>
    <row r="98" spans="2:4" x14ac:dyDescent="0.2">
      <c r="B98" s="3"/>
      <c r="D98" s="19"/>
    </row>
    <row r="99" spans="2:4" x14ac:dyDescent="0.2">
      <c r="B99" s="8"/>
      <c r="D99" s="19"/>
    </row>
    <row r="100" spans="2:4" x14ac:dyDescent="0.2">
      <c r="B100" s="3"/>
      <c r="D100" s="19"/>
    </row>
    <row r="101" spans="2:4" x14ac:dyDescent="0.2">
      <c r="B101" s="8"/>
      <c r="D101" s="19"/>
    </row>
    <row r="102" spans="2:4" x14ac:dyDescent="0.2">
      <c r="B102" s="6"/>
      <c r="D102" s="19"/>
    </row>
    <row r="103" spans="2:4" x14ac:dyDescent="0.2">
      <c r="B103" s="3"/>
      <c r="D103" s="19"/>
    </row>
    <row r="104" spans="2:4" x14ac:dyDescent="0.2">
      <c r="B104" s="3"/>
      <c r="D104" s="19"/>
    </row>
    <row r="105" spans="2:4" x14ac:dyDescent="0.2">
      <c r="B105" s="3"/>
      <c r="D105" s="19"/>
    </row>
    <row r="106" spans="2:4" x14ac:dyDescent="0.2">
      <c r="B106" s="3"/>
      <c r="D106" s="19"/>
    </row>
    <row r="107" spans="2:4" x14ac:dyDescent="0.2">
      <c r="B107" s="3"/>
      <c r="D107" s="19"/>
    </row>
    <row r="108" spans="2:4" x14ac:dyDescent="0.2">
      <c r="B108" s="6"/>
      <c r="D108" s="19"/>
    </row>
    <row r="109" spans="2:4" x14ac:dyDescent="0.2">
      <c r="B109" s="10"/>
      <c r="D109" s="19"/>
    </row>
    <row r="110" spans="2:4" x14ac:dyDescent="0.2">
      <c r="B110" s="9"/>
      <c r="D110" s="19"/>
    </row>
    <row r="111" spans="2:4" x14ac:dyDescent="0.2">
      <c r="B111" s="11"/>
      <c r="D111" s="19"/>
    </row>
    <row r="112" spans="2:4" x14ac:dyDescent="0.2">
      <c r="B112" s="10"/>
      <c r="D112" s="19"/>
    </row>
    <row r="113" spans="2:4" x14ac:dyDescent="0.2">
      <c r="B113" s="11"/>
      <c r="D113" s="19"/>
    </row>
    <row r="114" spans="2:4" x14ac:dyDescent="0.2">
      <c r="B114" s="10"/>
      <c r="D114" s="19"/>
    </row>
    <row r="115" spans="2:4" x14ac:dyDescent="0.2">
      <c r="B115" s="10"/>
      <c r="D115" s="19"/>
    </row>
    <row r="116" spans="2:4" x14ac:dyDescent="0.2">
      <c r="B116" s="10"/>
      <c r="D116" s="19"/>
    </row>
    <row r="117" spans="2:4" x14ac:dyDescent="0.2">
      <c r="B117" s="10"/>
      <c r="D117" s="19"/>
    </row>
    <row r="118" spans="2:4" x14ac:dyDescent="0.2">
      <c r="B118" s="9"/>
      <c r="D118" s="19"/>
    </row>
    <row r="119" spans="2:4" x14ac:dyDescent="0.2">
      <c r="B119" s="10"/>
      <c r="D119" s="19"/>
    </row>
    <row r="120" spans="2:4" x14ac:dyDescent="0.2">
      <c r="B120" s="9"/>
      <c r="D120" s="19"/>
    </row>
    <row r="121" spans="2:4" x14ac:dyDescent="0.2">
      <c r="B121" s="11"/>
      <c r="D121" s="19"/>
    </row>
    <row r="122" spans="2:4" x14ac:dyDescent="0.2">
      <c r="B122" s="11"/>
      <c r="D122" s="19"/>
    </row>
    <row r="123" spans="2:4" x14ac:dyDescent="0.2">
      <c r="B123" s="11"/>
      <c r="D123" s="19"/>
    </row>
    <row r="124" spans="2:4" x14ac:dyDescent="0.2">
      <c r="B124" s="11"/>
      <c r="D124" s="19"/>
    </row>
    <row r="125" spans="2:4" x14ac:dyDescent="0.2">
      <c r="B125" s="11"/>
      <c r="D125" s="19"/>
    </row>
    <row r="126" spans="2:4" x14ac:dyDescent="0.2">
      <c r="B126" s="9"/>
      <c r="D126" s="19"/>
    </row>
    <row r="127" spans="2:4" x14ac:dyDescent="0.2">
      <c r="B127" s="11"/>
      <c r="D127" s="19"/>
    </row>
    <row r="128" spans="2:4" x14ac:dyDescent="0.2">
      <c r="B128" s="9"/>
      <c r="D128" s="19"/>
    </row>
    <row r="129" spans="2:4" x14ac:dyDescent="0.2">
      <c r="B129" s="10"/>
      <c r="D129" s="19"/>
    </row>
    <row r="130" spans="2:4" x14ac:dyDescent="0.2">
      <c r="B130" s="10"/>
      <c r="D130" s="19"/>
    </row>
    <row r="131" spans="2:4" x14ac:dyDescent="0.2">
      <c r="B131" s="10"/>
      <c r="D131" s="19"/>
    </row>
    <row r="132" spans="2:4" x14ac:dyDescent="0.2">
      <c r="B132" s="10"/>
      <c r="D132" s="19"/>
    </row>
    <row r="133" spans="2:4" x14ac:dyDescent="0.2">
      <c r="B133" s="10"/>
      <c r="D133" s="19"/>
    </row>
    <row r="134" spans="2:4" x14ac:dyDescent="0.2">
      <c r="B134" s="10"/>
      <c r="D134" s="19"/>
    </row>
    <row r="135" spans="2:4" x14ac:dyDescent="0.2">
      <c r="B135" s="10"/>
      <c r="D135" s="19"/>
    </row>
    <row r="136" spans="2:4" x14ac:dyDescent="0.2">
      <c r="B136" s="10"/>
      <c r="D136" s="19"/>
    </row>
    <row r="137" spans="2:4" x14ac:dyDescent="0.2">
      <c r="B137" s="10"/>
      <c r="D137" s="19"/>
    </row>
    <row r="138" spans="2:4" x14ac:dyDescent="0.2">
      <c r="B138" s="10"/>
      <c r="D138" s="19"/>
    </row>
    <row r="139" spans="2:4" x14ac:dyDescent="0.2">
      <c r="B139" s="9"/>
      <c r="D139" s="19"/>
    </row>
    <row r="140" spans="2:4" x14ac:dyDescent="0.2">
      <c r="B140" s="11"/>
      <c r="D140" s="19"/>
    </row>
    <row r="141" spans="2:4" x14ac:dyDescent="0.2">
      <c r="B141" s="10"/>
      <c r="D141" s="19"/>
    </row>
    <row r="142" spans="2:4" x14ac:dyDescent="0.2">
      <c r="B142" s="11"/>
      <c r="D142" s="19"/>
    </row>
    <row r="143" spans="2:4" x14ac:dyDescent="0.2">
      <c r="B143" s="11"/>
      <c r="D143" s="19"/>
    </row>
    <row r="144" spans="2:4" x14ac:dyDescent="0.2">
      <c r="B144" s="11"/>
      <c r="D144" s="19"/>
    </row>
    <row r="145" spans="2:4" x14ac:dyDescent="0.2">
      <c r="B145" s="11"/>
      <c r="D145" s="19"/>
    </row>
    <row r="146" spans="2:4" x14ac:dyDescent="0.2">
      <c r="B146" s="10"/>
      <c r="D146" s="19"/>
    </row>
    <row r="147" spans="2:4" x14ac:dyDescent="0.2">
      <c r="B147" s="11"/>
      <c r="D147" s="19"/>
    </row>
    <row r="148" spans="2:4" x14ac:dyDescent="0.2">
      <c r="B148" s="11"/>
      <c r="D148" s="19"/>
    </row>
    <row r="149" spans="2:4" x14ac:dyDescent="0.2">
      <c r="B149" s="11"/>
      <c r="D149" s="19"/>
    </row>
    <row r="150" spans="2:4" x14ac:dyDescent="0.2">
      <c r="B150" s="11"/>
      <c r="D150" s="19"/>
    </row>
    <row r="151" spans="2:4" x14ac:dyDescent="0.2">
      <c r="B151" s="11"/>
      <c r="D151" s="19"/>
    </row>
    <row r="152" spans="2:4" x14ac:dyDescent="0.2">
      <c r="B152" s="11"/>
      <c r="D152" s="19"/>
    </row>
    <row r="153" spans="2:4" x14ac:dyDescent="0.2">
      <c r="B153" s="11"/>
      <c r="D153" s="19"/>
    </row>
    <row r="154" spans="2:4" x14ac:dyDescent="0.2">
      <c r="B154" s="11"/>
      <c r="D154" s="19"/>
    </row>
    <row r="155" spans="2:4" x14ac:dyDescent="0.2">
      <c r="B155" s="9"/>
      <c r="D155" s="19"/>
    </row>
    <row r="156" spans="2:4" x14ac:dyDescent="0.2">
      <c r="B156" s="9"/>
      <c r="D156" s="19"/>
    </row>
    <row r="157" spans="2:4" x14ac:dyDescent="0.2">
      <c r="B157" s="9"/>
      <c r="D157" s="19"/>
    </row>
    <row r="158" spans="2:4" x14ac:dyDescent="0.2">
      <c r="B158" s="11"/>
      <c r="D158" s="19"/>
    </row>
    <row r="159" spans="2:4" x14ac:dyDescent="0.2">
      <c r="B159" s="11"/>
      <c r="D159" s="19"/>
    </row>
    <row r="160" spans="2:4" x14ac:dyDescent="0.2">
      <c r="B160" s="9"/>
      <c r="D160" s="19"/>
    </row>
    <row r="161" spans="2:4" x14ac:dyDescent="0.2">
      <c r="B161" s="9"/>
      <c r="D161" s="19"/>
    </row>
    <row r="162" spans="2:4" x14ac:dyDescent="0.2">
      <c r="B162" s="9"/>
      <c r="D162" s="19"/>
    </row>
    <row r="163" spans="2:4" x14ac:dyDescent="0.2">
      <c r="B163" s="9"/>
      <c r="D163" s="19"/>
    </row>
    <row r="164" spans="2:4" x14ac:dyDescent="0.2">
      <c r="B164" s="9"/>
      <c r="D164" s="19"/>
    </row>
    <row r="165" spans="2:4" x14ac:dyDescent="0.2">
      <c r="B165" s="9"/>
      <c r="D165" s="19"/>
    </row>
    <row r="166" spans="2:4" x14ac:dyDescent="0.2">
      <c r="B166" s="9"/>
      <c r="D166" s="19"/>
    </row>
    <row r="167" spans="2:4" x14ac:dyDescent="0.2">
      <c r="B167" s="9"/>
      <c r="D167" s="19"/>
    </row>
    <row r="168" spans="2:4" x14ac:dyDescent="0.2">
      <c r="B168" s="9"/>
      <c r="D168" s="19"/>
    </row>
    <row r="169" spans="2:4" x14ac:dyDescent="0.2">
      <c r="B169" s="9"/>
      <c r="D169" s="19"/>
    </row>
    <row r="170" spans="2:4" x14ac:dyDescent="0.2">
      <c r="B170" s="9"/>
      <c r="D170" s="19"/>
    </row>
    <row r="171" spans="2:4" x14ac:dyDescent="0.2">
      <c r="B171" s="9"/>
      <c r="D171" s="19"/>
    </row>
    <row r="172" spans="2:4" x14ac:dyDescent="0.2">
      <c r="B172" s="9"/>
      <c r="D172" s="19"/>
    </row>
    <row r="173" spans="2:4" x14ac:dyDescent="0.2">
      <c r="B173" s="9"/>
      <c r="D173" s="19"/>
    </row>
    <row r="174" spans="2:4" x14ac:dyDescent="0.2">
      <c r="B174" s="12"/>
      <c r="D174" s="19"/>
    </row>
    <row r="175" spans="2:4" x14ac:dyDescent="0.2">
      <c r="B175" s="9"/>
      <c r="D175" s="19"/>
    </row>
    <row r="176" spans="2:4" x14ac:dyDescent="0.2">
      <c r="B176" s="9"/>
      <c r="D176" s="19"/>
    </row>
    <row r="177" spans="2:4" x14ac:dyDescent="0.2">
      <c r="B177" s="9"/>
      <c r="D177" s="19"/>
    </row>
    <row r="178" spans="2:4" x14ac:dyDescent="0.2">
      <c r="B178" s="12"/>
      <c r="D178" s="19"/>
    </row>
    <row r="179" spans="2:4" x14ac:dyDescent="0.2">
      <c r="B179" s="9"/>
      <c r="D179" s="19"/>
    </row>
    <row r="180" spans="2:4" x14ac:dyDescent="0.2">
      <c r="B180" s="11"/>
      <c r="D180" s="19"/>
    </row>
    <row r="181" spans="2:4" x14ac:dyDescent="0.2">
      <c r="B181" s="11"/>
      <c r="D181" s="19"/>
    </row>
    <row r="182" spans="2:4" x14ac:dyDescent="0.2">
      <c r="B182" s="11"/>
      <c r="D182" s="19"/>
    </row>
    <row r="183" spans="2:4" x14ac:dyDescent="0.2">
      <c r="B183" s="11"/>
      <c r="D183" s="19"/>
    </row>
    <row r="184" spans="2:4" x14ac:dyDescent="0.2">
      <c r="B184" s="11"/>
      <c r="D184" s="19"/>
    </row>
    <row r="185" spans="2:4" x14ac:dyDescent="0.2">
      <c r="B185" s="11"/>
      <c r="D185" s="19"/>
    </row>
    <row r="186" spans="2:4" x14ac:dyDescent="0.2">
      <c r="B186" s="9"/>
      <c r="D186" s="19"/>
    </row>
    <row r="187" spans="2:4" x14ac:dyDescent="0.2">
      <c r="B187" s="11"/>
      <c r="D187" s="19"/>
    </row>
    <row r="188" spans="2:4" x14ac:dyDescent="0.2">
      <c r="B188" s="11"/>
      <c r="D188" s="19"/>
    </row>
    <row r="189" spans="2:4" x14ac:dyDescent="0.2">
      <c r="B189" s="10"/>
      <c r="D189" s="19"/>
    </row>
    <row r="190" spans="2:4" x14ac:dyDescent="0.2">
      <c r="B190" s="10"/>
      <c r="D190" s="19"/>
    </row>
    <row r="191" spans="2:4" x14ac:dyDescent="0.2">
      <c r="B191" s="11"/>
      <c r="D191" s="19"/>
    </row>
    <row r="192" spans="2:4" x14ac:dyDescent="0.2">
      <c r="B192" s="11"/>
      <c r="D192" s="19"/>
    </row>
    <row r="193" spans="2:4" x14ac:dyDescent="0.2">
      <c r="B193" s="11"/>
      <c r="D193" s="19"/>
    </row>
    <row r="194" spans="2:4" x14ac:dyDescent="0.2">
      <c r="B194" s="11"/>
      <c r="D194" s="19"/>
    </row>
    <row r="195" spans="2:4" x14ac:dyDescent="0.2">
      <c r="B195" s="11"/>
      <c r="D195" s="19"/>
    </row>
    <row r="196" spans="2:4" x14ac:dyDescent="0.2">
      <c r="B196" s="10"/>
      <c r="D196" s="19"/>
    </row>
    <row r="197" spans="2:4" x14ac:dyDescent="0.2">
      <c r="B197" s="11"/>
      <c r="D197" s="19"/>
    </row>
    <row r="198" spans="2:4" x14ac:dyDescent="0.2">
      <c r="B198" s="10"/>
      <c r="D198" s="19"/>
    </row>
    <row r="199" spans="2:4" x14ac:dyDescent="0.2">
      <c r="B199" s="11"/>
      <c r="D199" s="19"/>
    </row>
    <row r="200" spans="2:4" x14ac:dyDescent="0.2">
      <c r="B200" s="12"/>
      <c r="D200" s="19"/>
    </row>
    <row r="201" spans="2:4" x14ac:dyDescent="0.2">
      <c r="B201" s="11"/>
      <c r="D201" s="19"/>
    </row>
    <row r="202" spans="2:4" x14ac:dyDescent="0.2">
      <c r="B202" s="12"/>
      <c r="D202" s="19"/>
    </row>
    <row r="203" spans="2:4" x14ac:dyDescent="0.2">
      <c r="B203" s="13"/>
      <c r="D203" s="19"/>
    </row>
    <row r="204" spans="2:4" x14ac:dyDescent="0.2">
      <c r="B204" s="11"/>
      <c r="D204" s="19"/>
    </row>
    <row r="205" spans="2:4" x14ac:dyDescent="0.2">
      <c r="B205" s="10"/>
      <c r="D205" s="19"/>
    </row>
    <row r="206" spans="2:4" x14ac:dyDescent="0.2">
      <c r="B206" s="14"/>
      <c r="D206" s="19"/>
    </row>
    <row r="207" spans="2:4" x14ac:dyDescent="0.2">
      <c r="B207" s="15"/>
      <c r="D207" s="19"/>
    </row>
    <row r="208" spans="2:4" x14ac:dyDescent="0.2">
      <c r="B208" s="16"/>
      <c r="D208" s="19"/>
    </row>
    <row r="209" spans="2:4" x14ac:dyDescent="0.2">
      <c r="B209" s="10"/>
      <c r="D209" s="19"/>
    </row>
    <row r="210" spans="2:4" x14ac:dyDescent="0.2">
      <c r="B210" s="16"/>
      <c r="D210" s="19"/>
    </row>
    <row r="211" spans="2:4" x14ac:dyDescent="0.2">
      <c r="B211" s="16"/>
      <c r="D211" s="19"/>
    </row>
    <row r="212" spans="2:4" x14ac:dyDescent="0.2">
      <c r="B212" s="16"/>
      <c r="D212" s="19"/>
    </row>
    <row r="213" spans="2:4" x14ac:dyDescent="0.2">
      <c r="B213" s="10"/>
      <c r="D213" s="19"/>
    </row>
    <row r="214" spans="2:4" x14ac:dyDescent="0.2">
      <c r="B214" s="9"/>
      <c r="D214" s="19"/>
    </row>
    <row r="215" spans="2:4" x14ac:dyDescent="0.2">
      <c r="B215" s="11"/>
      <c r="D215" s="19"/>
    </row>
    <row r="216" spans="2:4" x14ac:dyDescent="0.2">
      <c r="B216" s="10"/>
      <c r="D216" s="19"/>
    </row>
    <row r="217" spans="2:4" x14ac:dyDescent="0.2">
      <c r="B217" s="10"/>
      <c r="D217" s="19"/>
    </row>
    <row r="218" spans="2:4" x14ac:dyDescent="0.2">
      <c r="B218" s="10"/>
      <c r="D218" s="19"/>
    </row>
    <row r="219" spans="2:4" x14ac:dyDescent="0.2">
      <c r="B219" s="10"/>
      <c r="D219" s="19"/>
    </row>
    <row r="220" spans="2:4" x14ac:dyDescent="0.2">
      <c r="B220" s="10"/>
      <c r="D220" s="19"/>
    </row>
    <row r="221" spans="2:4" x14ac:dyDescent="0.2">
      <c r="B221" s="10"/>
      <c r="D221" s="19"/>
    </row>
    <row r="222" spans="2:4" x14ac:dyDescent="0.2">
      <c r="B222" s="10"/>
      <c r="D222" s="19"/>
    </row>
    <row r="223" spans="2:4" x14ac:dyDescent="0.2">
      <c r="B223" s="10"/>
      <c r="D223" s="19"/>
    </row>
    <row r="224" spans="2:4" x14ac:dyDescent="0.2">
      <c r="B224" s="10"/>
      <c r="D224" s="19"/>
    </row>
    <row r="225" spans="2:4" x14ac:dyDescent="0.2">
      <c r="B225" s="10"/>
      <c r="D225" s="19"/>
    </row>
    <row r="226" spans="2:4" x14ac:dyDescent="0.2">
      <c r="B226" s="11"/>
      <c r="D226" s="19"/>
    </row>
    <row r="227" spans="2:4" x14ac:dyDescent="0.2">
      <c r="B227" s="12"/>
      <c r="D227" s="19"/>
    </row>
    <row r="228" spans="2:4" x14ac:dyDescent="0.2">
      <c r="B228" s="11"/>
      <c r="D228" s="19"/>
    </row>
    <row r="229" spans="2:4" x14ac:dyDescent="0.2">
      <c r="B229" s="12"/>
      <c r="D229" s="19"/>
    </row>
    <row r="230" spans="2:4" x14ac:dyDescent="0.2">
      <c r="B230" s="11"/>
      <c r="D230" s="19"/>
    </row>
    <row r="231" spans="2:4" x14ac:dyDescent="0.2">
      <c r="B231" s="13"/>
      <c r="D231" s="19"/>
    </row>
    <row r="232" spans="2:4" x14ac:dyDescent="0.2">
      <c r="B232" s="11"/>
    </row>
    <row r="233" spans="2:4" x14ac:dyDescent="0.2">
      <c r="B233" s="12"/>
    </row>
    <row r="234" spans="2:4" x14ac:dyDescent="0.2">
      <c r="B234" s="10"/>
    </row>
    <row r="235" spans="2:4" x14ac:dyDescent="0.2">
      <c r="B235" s="17"/>
    </row>
    <row r="236" spans="2:4" x14ac:dyDescent="0.2">
      <c r="B236" s="18"/>
    </row>
    <row r="237" spans="2:4" x14ac:dyDescent="0.2">
      <c r="B237" s="18"/>
    </row>
    <row r="238" spans="2:4" x14ac:dyDescent="0.2">
      <c r="B238" s="9"/>
    </row>
    <row r="239" spans="2:4" x14ac:dyDescent="0.2">
      <c r="B239" s="9"/>
    </row>
    <row r="240" spans="2:4" x14ac:dyDescent="0.2">
      <c r="B240" s="11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5" spans="2:2" x14ac:dyDescent="0.2">
      <c r="B245" s="11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COOPERAT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2003-06-12T13:44:19Z</dcterms:created>
  <dcterms:modified xsi:type="dcterms:W3CDTF">2022-05-04T13:58:48Z</dcterms:modified>
</cp:coreProperties>
</file>