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70" yWindow="600" windowWidth="28905" windowHeight="877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Hoja1!$B$6:$F$58</definedName>
  </definedNames>
  <calcPr calcId="145621"/>
</workbook>
</file>

<file path=xl/calcChain.xml><?xml version="1.0" encoding="utf-8"?>
<calcChain xmlns="http://schemas.openxmlformats.org/spreadsheetml/2006/main">
  <c r="W43" i="1" l="1"/>
  <c r="W28" i="1"/>
  <c r="W26" i="1"/>
  <c r="W24" i="1"/>
  <c r="W16" i="1"/>
  <c r="W19" i="1"/>
  <c r="W11" i="1" l="1"/>
  <c r="V11" i="1" l="1"/>
  <c r="U48" i="1" l="1"/>
  <c r="U28" i="1"/>
  <c r="U20" i="1"/>
  <c r="U47" i="1"/>
  <c r="U37" i="1"/>
  <c r="U26" i="1"/>
  <c r="U44" i="1"/>
  <c r="U43" i="1"/>
  <c r="U16" i="1"/>
  <c r="U38" i="1"/>
  <c r="U24" i="1"/>
  <c r="U19" i="1" l="1"/>
  <c r="U11" i="1" s="1"/>
  <c r="T20" i="1" l="1"/>
  <c r="T37" i="1"/>
  <c r="T26" i="1"/>
  <c r="T44" i="1"/>
  <c r="T43" i="1"/>
  <c r="T16" i="1"/>
  <c r="T38" i="1"/>
  <c r="T47" i="1"/>
  <c r="T24" i="1"/>
  <c r="T19" i="1"/>
  <c r="S24" i="1"/>
  <c r="S37" i="1"/>
  <c r="S28" i="1"/>
  <c r="S46" i="1"/>
  <c r="S26" i="1"/>
  <c r="S44" i="1"/>
  <c r="S43" i="1"/>
  <c r="S47" i="1"/>
  <c r="S16" i="1"/>
  <c r="S38" i="1"/>
  <c r="S19" i="1"/>
  <c r="S50" i="1"/>
  <c r="R37" i="1"/>
  <c r="R28" i="1"/>
  <c r="R46" i="1"/>
  <c r="R26" i="1"/>
  <c r="R44" i="1"/>
  <c r="R43" i="1"/>
  <c r="R38" i="1"/>
  <c r="R23" i="1"/>
  <c r="R24" i="1"/>
  <c r="R22" i="1"/>
  <c r="R19" i="1"/>
  <c r="R16" i="1"/>
  <c r="R50" i="1"/>
  <c r="Q37" i="1"/>
  <c r="Q28" i="1"/>
  <c r="Q46" i="1"/>
  <c r="Q45" i="1"/>
  <c r="Q26" i="1"/>
  <c r="Q44" i="1"/>
  <c r="Q43" i="1"/>
  <c r="Q23" i="1"/>
  <c r="Q20" i="1"/>
  <c r="Q16" i="1"/>
  <c r="Q38" i="1"/>
  <c r="Q22" i="1"/>
  <c r="Q19" i="1"/>
  <c r="Q15" i="1" s="1"/>
  <c r="Q24" i="1"/>
  <c r="Q50" i="1"/>
  <c r="P15" i="1"/>
  <c r="P11" i="1"/>
  <c r="P50" i="1"/>
  <c r="O15" i="1"/>
  <c r="O13" i="1" s="1"/>
  <c r="O11" i="1" s="1"/>
  <c r="O50" i="1"/>
  <c r="N15" i="1"/>
  <c r="N50" i="1"/>
  <c r="M50" i="1"/>
  <c r="M15" i="1"/>
  <c r="S15" i="1" l="1"/>
  <c r="R15" i="1"/>
  <c r="R11" i="1"/>
  <c r="M13" i="1"/>
  <c r="M11" i="1" s="1"/>
  <c r="N13" i="1"/>
  <c r="N11" i="1" s="1"/>
  <c r="Q11" i="1"/>
  <c r="S11" i="1"/>
  <c r="T11" i="1"/>
</calcChain>
</file>

<file path=xl/sharedStrings.xml><?xml version="1.0" encoding="utf-8"?>
<sst xmlns="http://schemas.openxmlformats.org/spreadsheetml/2006/main" count="60" uniqueCount="60">
  <si>
    <t>TIPO DE INSTRUMENTO</t>
  </si>
  <si>
    <t xml:space="preserve">  Total Cartera del FCI</t>
  </si>
  <si>
    <t xml:space="preserve">    Total Cartera FCI Mercado Local</t>
  </si>
  <si>
    <t xml:space="preserve">    Total Cartera FCI Mercado Extranjero</t>
  </si>
  <si>
    <t xml:space="preserve">        Cupones de Bonos TGN</t>
  </si>
  <si>
    <t xml:space="preserve">        Letras del Tesoro</t>
  </si>
  <si>
    <t xml:space="preserve">        Certificados Devolución de Depósitos del BCB</t>
  </si>
  <si>
    <t xml:space="preserve">        Bonos del BCB</t>
  </si>
  <si>
    <t xml:space="preserve">        Valores de Procesos de Titularización</t>
  </si>
  <si>
    <t xml:space="preserve">        Depósitos a Plazo Fijo</t>
  </si>
  <si>
    <t xml:space="preserve">        Acciones de Empresas Capitalizadas</t>
  </si>
  <si>
    <t>(En miles de dólares estadounidenses)</t>
  </si>
  <si>
    <t xml:space="preserve">        Pagarés Bursátiles</t>
  </si>
  <si>
    <t xml:space="preserve">        Valores Titularizados de Deuda</t>
  </si>
  <si>
    <t xml:space="preserve">        Bonos del TGN </t>
  </si>
  <si>
    <t xml:space="preserve">        Bonos a Largo Plazo</t>
  </si>
  <si>
    <t xml:space="preserve">        Acciones de Sociedades Comerciales (BOB)</t>
  </si>
  <si>
    <t xml:space="preserve">        Cuotas de Fondos Cerrados</t>
  </si>
  <si>
    <t>(p): Preliminar</t>
  </si>
  <si>
    <t xml:space="preserve">        Bonos Municipales</t>
  </si>
  <si>
    <t xml:space="preserve">        Bonos Bancarios Bursátiles</t>
  </si>
  <si>
    <t xml:space="preserve">        Bonos Largo Plazo del Exterior</t>
  </si>
  <si>
    <t xml:space="preserve">        Certificado de Fondo Cerrado</t>
  </si>
  <si>
    <t xml:space="preserve">        Cupón</t>
  </si>
  <si>
    <t xml:space="preserve">        Depósitos a Plazo Fijo con Cupones</t>
  </si>
  <si>
    <t xml:space="preserve">        Depósitos a Plazo Fijo sin Cupones</t>
  </si>
  <si>
    <t xml:space="preserve">        Valores de Titularización</t>
  </si>
  <si>
    <t xml:space="preserve">        Bonos de Deuda Soberana</t>
  </si>
  <si>
    <t xml:space="preserve">        Certificados de Fondos de Inversión Cerrados</t>
  </si>
  <si>
    <t xml:space="preserve">        Certificados de Depósito</t>
  </si>
  <si>
    <t xml:space="preserve">        Cupones del Tesoro</t>
  </si>
  <si>
    <t xml:space="preserve">        Pagarés Bursátiles sin Cupones</t>
  </si>
  <si>
    <t>Cuadro Nº 7.10.04</t>
  </si>
  <si>
    <t xml:space="preserve">        Cupones de Bonos</t>
  </si>
  <si>
    <t xml:space="preserve">        Letras del BCB</t>
  </si>
  <si>
    <t xml:space="preserve">TOTAL </t>
  </si>
  <si>
    <t xml:space="preserve">        Bonos Rescatables del BCB</t>
  </si>
  <si>
    <t xml:space="preserve">        Letras Rescatables del BCB</t>
  </si>
  <si>
    <t xml:space="preserve">        Valores de Titularización de Contenido Crediticio</t>
  </si>
  <si>
    <t xml:space="preserve">        Time Deposit</t>
  </si>
  <si>
    <t xml:space="preserve">        Bonos Participativos</t>
  </si>
  <si>
    <r>
      <t>2014</t>
    </r>
    <r>
      <rPr>
        <b/>
        <vertAlign val="superscript"/>
        <sz val="10"/>
        <color theme="0"/>
        <rFont val="Arial"/>
        <family val="2"/>
      </rPr>
      <t>(4)</t>
    </r>
  </si>
  <si>
    <r>
      <t>2015</t>
    </r>
    <r>
      <rPr>
        <b/>
        <vertAlign val="superscript"/>
        <sz val="10"/>
        <color theme="0"/>
        <rFont val="Arial"/>
        <family val="2"/>
      </rPr>
      <t>(4)</t>
    </r>
  </si>
  <si>
    <r>
      <t>2016</t>
    </r>
    <r>
      <rPr>
        <b/>
        <vertAlign val="superscript"/>
        <sz val="10"/>
        <color theme="0"/>
        <rFont val="Arial"/>
        <family val="2"/>
      </rPr>
      <t>(4)</t>
    </r>
  </si>
  <si>
    <r>
      <t>2017</t>
    </r>
    <r>
      <rPr>
        <b/>
        <vertAlign val="superscript"/>
        <sz val="10"/>
        <color theme="0"/>
        <rFont val="Arial"/>
        <family val="2"/>
      </rPr>
      <t>(4)</t>
    </r>
  </si>
  <si>
    <r>
      <t>2018</t>
    </r>
    <r>
      <rPr>
        <b/>
        <vertAlign val="superscript"/>
        <sz val="10"/>
        <color theme="0"/>
        <rFont val="Arial"/>
        <family val="2"/>
      </rPr>
      <t>(4)</t>
    </r>
  </si>
  <si>
    <r>
      <t xml:space="preserve">   Recursos de Alta Liquidez </t>
    </r>
    <r>
      <rPr>
        <b/>
        <vertAlign val="superscript"/>
        <sz val="10"/>
        <rFont val="Arial"/>
        <family val="2"/>
      </rPr>
      <t>(3)</t>
    </r>
  </si>
  <si>
    <t>Fuente: Autoridad de Fiscalización y Control de Pensiones y Seguros</t>
  </si>
  <si>
    <t xml:space="preserve">             Instituto Nacional de Estadística</t>
  </si>
  <si>
    <t>(1) Actualmente se denomina Sistema Integral de Pensiones (SIP)</t>
  </si>
  <si>
    <t>(2) Valorado a precio de mercado</t>
  </si>
  <si>
    <t>(3) Los recursos de Alta Liquidez están conformados por depósitos en cuentas corrientes que generan cierta rentabilidad por los intereses que pagan estas cuentas.</t>
  </si>
  <si>
    <t>(4) Fondos del SIP por instrumento.</t>
  </si>
  <si>
    <r>
      <t>2019</t>
    </r>
    <r>
      <rPr>
        <b/>
        <vertAlign val="superscript"/>
        <sz val="10"/>
        <color theme="0"/>
        <rFont val="Arial"/>
        <family val="2"/>
      </rPr>
      <t>(4)</t>
    </r>
  </si>
  <si>
    <t xml:space="preserve">        Bonos a Corto Plazo</t>
  </si>
  <si>
    <r>
      <t>2020</t>
    </r>
    <r>
      <rPr>
        <b/>
        <vertAlign val="superscript"/>
        <sz val="10"/>
        <color theme="0"/>
        <rFont val="Arial"/>
        <family val="2"/>
      </rPr>
      <t>(4)</t>
    </r>
  </si>
  <si>
    <r>
      <t xml:space="preserve">BOLIVIA: VALOR E INVERSIONES DEL FONDO DE CAPITALIZACIÓN INDIVIDUAL </t>
    </r>
    <r>
      <rPr>
        <b/>
        <vertAlign val="superscript"/>
        <sz val="10"/>
        <color indexed="16"/>
        <rFont val="Arial"/>
        <family val="2"/>
      </rPr>
      <t>(1)</t>
    </r>
    <r>
      <rPr>
        <b/>
        <sz val="10"/>
        <color indexed="16"/>
        <rFont val="Arial"/>
        <family val="2"/>
      </rPr>
      <t>, SEGÚN TIPO DE INSTRUMENTO</t>
    </r>
    <r>
      <rPr>
        <b/>
        <vertAlign val="superscript"/>
        <sz val="10"/>
        <color indexed="16"/>
        <rFont val="Arial"/>
        <family val="2"/>
      </rPr>
      <t>(2)</t>
    </r>
    <r>
      <rPr>
        <b/>
        <sz val="10"/>
        <color indexed="16"/>
        <rFont val="Arial"/>
        <family val="2"/>
      </rPr>
      <t>, 2012 - 2021</t>
    </r>
  </si>
  <si>
    <r>
      <t>2021</t>
    </r>
    <r>
      <rPr>
        <b/>
        <vertAlign val="superscript"/>
        <sz val="10"/>
        <color theme="0"/>
        <rFont val="Arial"/>
        <family val="2"/>
      </rPr>
      <t>(4)(5)</t>
    </r>
  </si>
  <si>
    <t>(5) Cartera de Inversiones del SIP Mercado Local.</t>
  </si>
  <si>
    <t xml:space="preserve">        Cuotas de Participación del 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</si>
</sst>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a_-;\-* #,##0.00\ _p_t_a_-;_-* &quot;-&quot;??\ _p_t_a_-;_-@_-"/>
  </numFmts>
  <fonts count="18" x14ac:knownFonts="1">
    <font>
      <sz val="10"/>
      <name val="Arial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16"/>
      <name val="Arial"/>
      <family val="2"/>
    </font>
    <font>
      <b/>
      <vertAlign val="superscript"/>
      <sz val="10"/>
      <color indexed="16"/>
      <name val="Arial"/>
      <family val="2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perscript"/>
      <sz val="10"/>
      <name val="Arial"/>
      <family val="2"/>
    </font>
    <font>
      <sz val="7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indexed="64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3" fillId="0" borderId="0" xfId="0" applyFont="1"/>
    <xf numFmtId="1" fontId="3" fillId="0" borderId="0" xfId="0" applyNumberFormat="1" applyFont="1"/>
    <xf numFmtId="3" fontId="3" fillId="0" borderId="0" xfId="0" applyNumberFormat="1" applyFont="1"/>
    <xf numFmtId="3" fontId="3" fillId="0" borderId="0" xfId="0" applyNumberFormat="1" applyFont="1" applyBorder="1"/>
    <xf numFmtId="0" fontId="2" fillId="0" borderId="0" xfId="0" applyFont="1"/>
    <xf numFmtId="0" fontId="3" fillId="0" borderId="0" xfId="0" applyFont="1" applyAlignment="1">
      <alignment horizontal="left" indent="4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/>
    </xf>
    <xf numFmtId="0" fontId="12" fillId="0" borderId="3" xfId="2" applyFont="1" applyBorder="1" applyAlignment="1">
      <alignment horizontal="left" indent="1"/>
    </xf>
    <xf numFmtId="3" fontId="12" fillId="3" borderId="4" xfId="1" applyNumberFormat="1" applyFont="1" applyFill="1" applyBorder="1" applyAlignment="1">
      <alignment horizontal="right"/>
    </xf>
    <xf numFmtId="3" fontId="12" fillId="3" borderId="5" xfId="1" applyNumberFormat="1" applyFont="1" applyFill="1" applyBorder="1" applyAlignment="1">
      <alignment horizontal="right"/>
    </xf>
    <xf numFmtId="0" fontId="13" fillId="4" borderId="3" xfId="0" applyFont="1" applyFill="1" applyBorder="1" applyAlignment="1">
      <alignment horizontal="left" indent="1"/>
    </xf>
    <xf numFmtId="3" fontId="13" fillId="4" borderId="4" xfId="0" applyNumberFormat="1" applyFont="1" applyFill="1" applyBorder="1" applyAlignment="1">
      <alignment horizontal="right"/>
    </xf>
    <xf numFmtId="0" fontId="15" fillId="3" borderId="0" xfId="2" applyFont="1" applyFill="1"/>
    <xf numFmtId="3" fontId="16" fillId="4" borderId="5" xfId="0" applyNumberFormat="1" applyFont="1" applyFill="1" applyBorder="1" applyAlignment="1">
      <alignment horizontal="right"/>
    </xf>
    <xf numFmtId="3" fontId="17" fillId="3" borderId="5" xfId="1" applyNumberFormat="1" applyFont="1" applyFill="1" applyBorder="1" applyAlignment="1">
      <alignment horizontal="right"/>
    </xf>
    <xf numFmtId="3" fontId="12" fillId="3" borderId="6" xfId="1" applyNumberFormat="1" applyFont="1" applyFill="1" applyBorder="1" applyAlignment="1">
      <alignment horizontal="right"/>
    </xf>
    <xf numFmtId="3" fontId="13" fillId="4" borderId="6" xfId="0" applyNumberFormat="1" applyFont="1" applyFill="1" applyBorder="1" applyAlignment="1">
      <alignment horizontal="right"/>
    </xf>
    <xf numFmtId="3" fontId="17" fillId="3" borderId="4" xfId="1" applyNumberFormat="1" applyFont="1" applyFill="1" applyBorder="1" applyAlignment="1">
      <alignment horizontal="right"/>
    </xf>
    <xf numFmtId="3" fontId="16" fillId="4" borderId="4" xfId="0" applyNumberFormat="1" applyFont="1" applyFill="1" applyBorder="1" applyAlignment="1">
      <alignment horizontal="right"/>
    </xf>
    <xf numFmtId="3" fontId="12" fillId="0" borderId="6" xfId="1" applyNumberFormat="1" applyFont="1" applyFill="1" applyBorder="1" applyAlignment="1">
      <alignment horizontal="right"/>
    </xf>
    <xf numFmtId="3" fontId="17" fillId="0" borderId="5" xfId="1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52915</xdr:rowOff>
    </xdr:from>
    <xdr:to>
      <xdr:col>1</xdr:col>
      <xdr:colOff>1271204</xdr:colOff>
      <xdr:row>4</xdr:row>
      <xdr:rowOff>89320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52915"/>
          <a:ext cx="1271204" cy="6714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formacion_Estadistica_2015%20i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%20INE/Anuario%202016/Cuadros%20Apoyo/Pensiones%20(M.%20Paton)/Inversion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%20INE/Anuario%202017/Cuadros%20de%20Apoyo/Pensiones/INVERSIONES/Requerimiento%20de%20informaci&#243;n%20de%20inversiones%20INE%20Gestiones%202016%20y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%20INE/Anuario%202018/Pensiones%20Inversi&#243;n/Copia%20de%20req%20%20ineDGE-DEIES%20N&#176;0339-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%20INE/Anuario%202019/Apoyo/APS/INFORMACI&#211;N%20CARTERA%20FONDOS%20SIP%20y%20DIV%20CAPITALIZA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.1"/>
      <sheetName val="CUADRO 1.2"/>
      <sheetName val="CUADRO 1.3"/>
      <sheetName val="CUADRO 1.4"/>
      <sheetName val="CUADRO 1.5"/>
      <sheetName val="CUADRO 1.6"/>
      <sheetName val="CUADRO 1.7"/>
      <sheetName val="CUADRO 1.8"/>
      <sheetName val="CUADRO 1.9"/>
      <sheetName val="CUADRO 1.10"/>
      <sheetName val="Beneficiarios_DPTO_SEXO_MON 11"/>
      <sheetName val="Bnficrios_DPTO_URBANO_RURAL 12"/>
      <sheetName val="GASTOS FUNERALES 13"/>
      <sheetName val="INE 2014 cuadro 14"/>
      <sheetName val="INE 2015 cuadro 14 b"/>
      <sheetName val="Dividendos cuadro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">
          <cell r="D5">
            <v>848315537.81924212</v>
          </cell>
        </row>
        <row r="6">
          <cell r="D6">
            <v>344752203.29446054</v>
          </cell>
        </row>
        <row r="7">
          <cell r="D7">
            <v>177073999.69970846</v>
          </cell>
        </row>
        <row r="8">
          <cell r="D8">
            <v>410067632.80174917</v>
          </cell>
        </row>
        <row r="9">
          <cell r="D9">
            <v>2191494380.5510211</v>
          </cell>
        </row>
        <row r="10">
          <cell r="D10">
            <v>3453014.3994169096</v>
          </cell>
        </row>
        <row r="11">
          <cell r="D11">
            <v>19716603.498542272</v>
          </cell>
        </row>
        <row r="12">
          <cell r="D12">
            <v>1004523241.126822</v>
          </cell>
        </row>
        <row r="13">
          <cell r="D13">
            <v>787708193.12244916</v>
          </cell>
        </row>
        <row r="14">
          <cell r="D14">
            <v>5469447121.9285812</v>
          </cell>
        </row>
        <row r="15">
          <cell r="D15">
            <v>382705434.92128277</v>
          </cell>
        </row>
        <row r="16">
          <cell r="D16">
            <v>68512434.402332366</v>
          </cell>
        </row>
        <row r="17">
          <cell r="D17">
            <v>10414050.743440231</v>
          </cell>
        </row>
        <row r="18">
          <cell r="D18">
            <v>250415156.55247813</v>
          </cell>
        </row>
      </sheetData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E"/>
      <sheetName val="Dividendos INE"/>
    </sheetNames>
    <sheetDataSet>
      <sheetData sheetId="0">
        <row r="4">
          <cell r="H4">
            <v>412285441.69970793</v>
          </cell>
        </row>
        <row r="5">
          <cell r="H5">
            <v>53830327.988338195</v>
          </cell>
        </row>
        <row r="6">
          <cell r="H6">
            <v>945639309.07580209</v>
          </cell>
        </row>
        <row r="8">
          <cell r="H8">
            <v>19333615.160349853</v>
          </cell>
        </row>
        <row r="9">
          <cell r="H9">
            <v>679086626.81778407</v>
          </cell>
        </row>
        <row r="10">
          <cell r="H10">
            <v>2645572380.739068</v>
          </cell>
        </row>
        <row r="12">
          <cell r="H12">
            <v>1374939375.3513114</v>
          </cell>
        </row>
        <row r="13">
          <cell r="H13">
            <v>786504016.70991206</v>
          </cell>
        </row>
        <row r="14">
          <cell r="H14">
            <v>6388791185.0248117</v>
          </cell>
        </row>
        <row r="16">
          <cell r="H16">
            <v>548451980.19970858</v>
          </cell>
        </row>
        <row r="18">
          <cell r="H18">
            <v>16452035.965014575</v>
          </cell>
        </row>
        <row r="19">
          <cell r="H19">
            <v>163696537.94897971</v>
          </cell>
        </row>
      </sheetData>
      <sheetData sheetId="1">
        <row r="5">
          <cell r="C5">
            <v>1.4454600247813412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E 2016"/>
      <sheetName val="INE 2017"/>
      <sheetName val="Dividendos"/>
    </sheetNames>
    <sheetDataSet>
      <sheetData sheetId="0"/>
      <sheetData sheetId="1">
        <row r="5">
          <cell r="D5">
            <v>1012057320.8979588</v>
          </cell>
        </row>
        <row r="6">
          <cell r="D6">
            <v>413292424.24927109</v>
          </cell>
        </row>
        <row r="7">
          <cell r="D7">
            <v>863637732.93294442</v>
          </cell>
        </row>
        <row r="8">
          <cell r="D8">
            <v>2784673993.8134117</v>
          </cell>
        </row>
        <row r="9">
          <cell r="D9">
            <v>5729428.7609329447</v>
          </cell>
        </row>
        <row r="10">
          <cell r="D10">
            <v>1403252008.9679298</v>
          </cell>
        </row>
        <row r="11">
          <cell r="D11">
            <v>853413304.30029106</v>
          </cell>
        </row>
        <row r="12">
          <cell r="D12">
            <v>8211148624.1705828</v>
          </cell>
        </row>
        <row r="13">
          <cell r="D13">
            <v>11657842.565597666</v>
          </cell>
        </row>
        <row r="14">
          <cell r="D14">
            <v>6211617.9402332352</v>
          </cell>
        </row>
        <row r="15">
          <cell r="D15">
            <v>85467162.115160346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E 2016"/>
      <sheetName val="INE 2017"/>
      <sheetName val="INE 2018"/>
      <sheetName val="Hoja1"/>
    </sheetNames>
    <sheetDataSet>
      <sheetData sheetId="0" refreshError="1"/>
      <sheetData sheetId="1" refreshError="1"/>
      <sheetData sheetId="2" refreshError="1">
        <row r="5">
          <cell r="D5">
            <v>401875659.50874633</v>
          </cell>
        </row>
        <row r="6">
          <cell r="D6">
            <v>864745533.15889192</v>
          </cell>
        </row>
        <row r="7">
          <cell r="D7">
            <v>5728842.5364431478</v>
          </cell>
        </row>
        <row r="8">
          <cell r="D8">
            <v>781702846.83236146</v>
          </cell>
        </row>
        <row r="9">
          <cell r="D9">
            <v>3042885606.1967936</v>
          </cell>
        </row>
        <row r="10">
          <cell r="D10">
            <v>1638606624.0451894</v>
          </cell>
        </row>
        <row r="11">
          <cell r="D11">
            <v>866078779.92274189</v>
          </cell>
        </row>
        <row r="12">
          <cell r="D12">
            <v>9289823165.1457424</v>
          </cell>
        </row>
        <row r="13">
          <cell r="D13">
            <v>116828692.90233237</v>
          </cell>
        </row>
        <row r="14">
          <cell r="D14">
            <v>10238353.262390671</v>
          </cell>
        </row>
      </sheetData>
      <sheetData sheetId="3">
        <row r="19">
          <cell r="H19">
            <v>56.920862068965519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E 2018"/>
      <sheetName val="INE 2019"/>
      <sheetName val="Dividendos"/>
    </sheetNames>
    <sheetDataSet>
      <sheetData sheetId="0"/>
      <sheetData sheetId="1">
        <row r="5">
          <cell r="D5">
            <v>942054688.27551007</v>
          </cell>
        </row>
        <row r="6">
          <cell r="D6">
            <v>420587075.45189512</v>
          </cell>
        </row>
        <row r="7">
          <cell r="D7">
            <v>863182799.85422754</v>
          </cell>
        </row>
        <row r="8">
          <cell r="D8">
            <v>3321236516.4533515</v>
          </cell>
        </row>
        <row r="9">
          <cell r="D9">
            <v>1749208048.4052477</v>
          </cell>
        </row>
        <row r="10">
          <cell r="D10">
            <v>866875092.59475231</v>
          </cell>
        </row>
        <row r="11">
          <cell r="D11">
            <v>10623873535.508789</v>
          </cell>
        </row>
        <row r="12">
          <cell r="D12">
            <v>156961373.02478132</v>
          </cell>
        </row>
        <row r="13">
          <cell r="D13">
            <v>5288682.8571428573</v>
          </cell>
        </row>
        <row r="14">
          <cell r="D14">
            <v>10154292.533527697</v>
          </cell>
        </row>
        <row r="15">
          <cell r="D15">
            <v>10274294.94897959</v>
          </cell>
        </row>
        <row r="16">
          <cell r="D16">
            <v>838329.41982507287</v>
          </cell>
        </row>
      </sheetData>
      <sheetData sheetId="2">
        <row r="25">
          <cell r="G25">
            <v>1257542.8620689656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W141"/>
  <sheetViews>
    <sheetView showGridLines="0" showZeros="0" tabSelected="1" zoomScaleNormal="100" workbookViewId="0">
      <selection activeCell="U21" sqref="U21"/>
    </sheetView>
  </sheetViews>
  <sheetFormatPr baseColWidth="10" defaultRowHeight="12.75" x14ac:dyDescent="0.2"/>
  <cols>
    <col min="1" max="1" width="4.28515625" style="1" customWidth="1"/>
    <col min="2" max="2" width="54.7109375" style="1" customWidth="1"/>
    <col min="3" max="12" width="13.140625" style="1" hidden="1" customWidth="1"/>
    <col min="13" max="20" width="13.140625" style="1" customWidth="1"/>
    <col min="21" max="23" width="14.7109375" style="1" bestFit="1" customWidth="1"/>
    <col min="24" max="16384" width="11.42578125" style="1"/>
  </cols>
  <sheetData>
    <row r="6" spans="2:23" x14ac:dyDescent="0.2">
      <c r="B6" s="7" t="s">
        <v>32</v>
      </c>
    </row>
    <row r="7" spans="2:23" ht="14.25" x14ac:dyDescent="0.2">
      <c r="B7" s="7" t="s">
        <v>56</v>
      </c>
    </row>
    <row r="8" spans="2:23" x14ac:dyDescent="0.2">
      <c r="B8" s="8" t="s">
        <v>11</v>
      </c>
      <c r="C8" s="25"/>
      <c r="D8" s="25"/>
      <c r="E8" s="25"/>
    </row>
    <row r="9" spans="2:23" ht="14.25" x14ac:dyDescent="0.2">
      <c r="B9" s="9" t="s">
        <v>0</v>
      </c>
      <c r="C9" s="10">
        <v>2001</v>
      </c>
      <c r="D9" s="10">
        <v>2002</v>
      </c>
      <c r="E9" s="10">
        <v>2003</v>
      </c>
      <c r="F9" s="10">
        <v>2004</v>
      </c>
      <c r="G9" s="10">
        <v>2005</v>
      </c>
      <c r="H9" s="10">
        <v>2006</v>
      </c>
      <c r="I9" s="10">
        <v>2007</v>
      </c>
      <c r="J9" s="10">
        <v>2008</v>
      </c>
      <c r="K9" s="10">
        <v>2009</v>
      </c>
      <c r="L9" s="10">
        <v>2010</v>
      </c>
      <c r="M9" s="10">
        <v>2011</v>
      </c>
      <c r="N9" s="10">
        <v>2012</v>
      </c>
      <c r="O9" s="10">
        <v>2013</v>
      </c>
      <c r="P9" s="10" t="s">
        <v>41</v>
      </c>
      <c r="Q9" s="10" t="s">
        <v>42</v>
      </c>
      <c r="R9" s="10" t="s">
        <v>43</v>
      </c>
      <c r="S9" s="10" t="s">
        <v>44</v>
      </c>
      <c r="T9" s="10" t="s">
        <v>45</v>
      </c>
      <c r="U9" s="10" t="s">
        <v>53</v>
      </c>
      <c r="V9" s="10" t="s">
        <v>55</v>
      </c>
      <c r="W9" s="10" t="s">
        <v>57</v>
      </c>
    </row>
    <row r="10" spans="2:23" s="5" customFormat="1" x14ac:dyDescent="0.2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3"/>
    </row>
    <row r="11" spans="2:23" s="5" customFormat="1" x14ac:dyDescent="0.2">
      <c r="B11" s="14" t="s">
        <v>35</v>
      </c>
      <c r="C11" s="15">
        <v>935625.83100000001</v>
      </c>
      <c r="D11" s="15">
        <v>1143838.8576671656</v>
      </c>
      <c r="E11" s="15">
        <v>1493211.9606791581</v>
      </c>
      <c r="F11" s="15">
        <v>1716125.6712014936</v>
      </c>
      <c r="G11" s="15">
        <v>2059512.5818525001</v>
      </c>
      <c r="H11" s="15">
        <v>2298613.3437704924</v>
      </c>
      <c r="I11" s="15">
        <v>2774251.6137766526</v>
      </c>
      <c r="J11" s="15">
        <v>3885363.177077475</v>
      </c>
      <c r="K11" s="15">
        <v>4626385.1320746047</v>
      </c>
      <c r="L11" s="15">
        <v>5467704.8538213279</v>
      </c>
      <c r="M11" s="15">
        <f>+M13+M54</f>
        <v>6656796.289237611</v>
      </c>
      <c r="N11" s="15">
        <f>+N13+N54</f>
        <v>7875370.6018702593</v>
      </c>
      <c r="O11" s="15">
        <f>+O13+O54</f>
        <v>9339512.6799999997</v>
      </c>
      <c r="P11" s="15">
        <f>SUM(P16:P45)</f>
        <v>10515166.027206982</v>
      </c>
      <c r="Q11" s="15">
        <f>SUM(Q16:Q46)</f>
        <v>11968599.004861526</v>
      </c>
      <c r="R11" s="15">
        <f>SUM(R16:R46)</f>
        <v>14034582.832680788</v>
      </c>
      <c r="S11" s="15">
        <f>SUM(S16:S47)</f>
        <v>15650541.460714316</v>
      </c>
      <c r="T11" s="15">
        <f>SUM(T16:T47)</f>
        <v>17018514.103511631</v>
      </c>
      <c r="U11" s="15">
        <f>SUM(U16:U48)</f>
        <v>18970534.729328036</v>
      </c>
      <c r="V11" s="15">
        <f>SUM(V16:V48)</f>
        <v>20716095.956999999</v>
      </c>
      <c r="W11" s="20">
        <f>SUM(W16:W48)</f>
        <v>22157662</v>
      </c>
    </row>
    <row r="12" spans="2:23" s="5" customFormat="1" x14ac:dyDescent="0.2"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21"/>
      <c r="V12" s="21"/>
      <c r="W12" s="18"/>
    </row>
    <row r="13" spans="2:23" s="5" customFormat="1" x14ac:dyDescent="0.2">
      <c r="B13" s="14" t="s">
        <v>1</v>
      </c>
      <c r="C13" s="15">
        <v>908116.23699999996</v>
      </c>
      <c r="D13" s="15">
        <v>1126182.9277299999</v>
      </c>
      <c r="E13" s="15">
        <v>1470358.6547136849</v>
      </c>
      <c r="F13" s="15">
        <v>1697551.9608308468</v>
      </c>
      <c r="G13" s="15">
        <v>2041932.2839075001</v>
      </c>
      <c r="H13" s="15">
        <v>2256041.9034854989</v>
      </c>
      <c r="I13" s="15">
        <v>2739543.3911927687</v>
      </c>
      <c r="J13" s="15">
        <v>3740089.6082883789</v>
      </c>
      <c r="K13" s="15">
        <v>4455551.8836857956</v>
      </c>
      <c r="L13" s="15">
        <v>5387256.3824308384</v>
      </c>
      <c r="M13" s="15">
        <f>+M15+M50</f>
        <v>6564134.7672376111</v>
      </c>
      <c r="N13" s="15">
        <f>+N15+N50</f>
        <v>7709712.8118702592</v>
      </c>
      <c r="O13" s="15">
        <f>+O15+O50</f>
        <v>9182298.4100000001</v>
      </c>
      <c r="P13" s="15"/>
      <c r="Q13" s="15"/>
      <c r="R13" s="15"/>
      <c r="S13" s="15"/>
      <c r="T13" s="15"/>
      <c r="U13" s="22"/>
      <c r="V13" s="22"/>
      <c r="W13" s="17"/>
    </row>
    <row r="14" spans="2:23" s="5" customFormat="1" x14ac:dyDescent="0.2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21"/>
      <c r="V14" s="21"/>
      <c r="W14" s="18"/>
    </row>
    <row r="15" spans="2:23" ht="12" customHeight="1" x14ac:dyDescent="0.2">
      <c r="B15" s="11" t="s">
        <v>2</v>
      </c>
      <c r="C15" s="12">
        <v>908116.23699999996</v>
      </c>
      <c r="D15" s="12">
        <v>1111035.86102</v>
      </c>
      <c r="E15" s="12">
        <v>1445009.254133685</v>
      </c>
      <c r="F15" s="12">
        <v>1671834.7619713941</v>
      </c>
      <c r="G15" s="12">
        <v>1990266.5047475002</v>
      </c>
      <c r="H15" s="12">
        <v>2194158.8980756626</v>
      </c>
      <c r="I15" s="12">
        <v>2674692.1925827689</v>
      </c>
      <c r="J15" s="12">
        <v>3740089.6082883789</v>
      </c>
      <c r="K15" s="12">
        <v>4455551.8836857956</v>
      </c>
      <c r="L15" s="12">
        <v>5387256.3824308384</v>
      </c>
      <c r="M15" s="12">
        <f>SUM(M16:M31)</f>
        <v>6564134.7672376111</v>
      </c>
      <c r="N15" s="12">
        <f>SUM(N16:N36)</f>
        <v>7590413.2526895013</v>
      </c>
      <c r="O15" s="12">
        <f>SUM(O16:O42)</f>
        <v>9182298.4100000001</v>
      </c>
      <c r="P15" s="12">
        <f>SUM(P16:P45)</f>
        <v>10515166.027206982</v>
      </c>
      <c r="Q15" s="12">
        <f>SUM(Q16:Q46)</f>
        <v>11968599.004861526</v>
      </c>
      <c r="R15" s="12">
        <f>SUM(R16:R46)</f>
        <v>14034582.832680788</v>
      </c>
      <c r="S15" s="12">
        <f>SUM(S16:S47)</f>
        <v>15650541.460714316</v>
      </c>
      <c r="T15" s="12"/>
      <c r="U15" s="21"/>
      <c r="V15" s="21"/>
      <c r="W15" s="18"/>
    </row>
    <row r="16" spans="2:23" x14ac:dyDescent="0.2">
      <c r="B16" s="11" t="s">
        <v>14</v>
      </c>
      <c r="C16" s="12">
        <v>670020.174</v>
      </c>
      <c r="D16" s="12">
        <v>771262.53462000005</v>
      </c>
      <c r="E16" s="12">
        <v>900467.34224029863</v>
      </c>
      <c r="F16" s="12">
        <v>1117645.4309203981</v>
      </c>
      <c r="G16" s="12">
        <v>1435030.2774625001</v>
      </c>
      <c r="H16" s="12">
        <v>1691289.865</v>
      </c>
      <c r="I16" s="12">
        <v>1865833.3586168399</v>
      </c>
      <c r="J16" s="12">
        <v>2653364.50366284</v>
      </c>
      <c r="K16" s="12">
        <v>2765224.6507733138</v>
      </c>
      <c r="L16" s="12">
        <v>3091225.8365273797</v>
      </c>
      <c r="M16" s="12">
        <v>3260359.8006618102</v>
      </c>
      <c r="N16" s="12">
        <v>2873957.5947390664</v>
      </c>
      <c r="O16" s="12">
        <v>2603109.84</v>
      </c>
      <c r="P16" s="12">
        <v>2356816.85056268</v>
      </c>
      <c r="Q16" s="12">
        <f>+'[1]INE 2015 cuadro 14 b'!$D$9/1000</f>
        <v>2191494.3805510211</v>
      </c>
      <c r="R16" s="12">
        <f>+[2]INE!$H$10/1000</f>
        <v>2645572.3807390681</v>
      </c>
      <c r="S16" s="12">
        <f>+'[3]INE 2017'!$D$8/1000</f>
        <v>2784673.9938134118</v>
      </c>
      <c r="T16" s="12">
        <f>+'[4]INE 2018'!$D$9/1000</f>
        <v>3042885.6061967937</v>
      </c>
      <c r="U16" s="12">
        <f>+'[5]INE 2019'!$D$8/1000</f>
        <v>3321236.5164533514</v>
      </c>
      <c r="V16" s="12">
        <v>3352535.0049999999</v>
      </c>
      <c r="W16" s="23">
        <f>4210211+400981+1732+137478</f>
        <v>4750402</v>
      </c>
    </row>
    <row r="17" spans="2:23" x14ac:dyDescent="0.2">
      <c r="B17" s="11" t="s">
        <v>4</v>
      </c>
      <c r="C17" s="12">
        <v>0</v>
      </c>
      <c r="D17" s="12">
        <v>5518.53424</v>
      </c>
      <c r="E17" s="12">
        <v>10924.161179999999</v>
      </c>
      <c r="F17" s="12">
        <v>7126.6634402985101</v>
      </c>
      <c r="G17" s="12">
        <v>6620.0287199999993</v>
      </c>
      <c r="H17" s="12">
        <v>25595.615680958399</v>
      </c>
      <c r="I17" s="12">
        <v>11668.422689999999</v>
      </c>
      <c r="J17" s="12">
        <v>1378.6013486370202</v>
      </c>
      <c r="K17" s="12">
        <v>3539.2730430416</v>
      </c>
      <c r="L17" s="12">
        <v>10190.191482708929</v>
      </c>
      <c r="M17" s="12">
        <v>18484.525747813401</v>
      </c>
      <c r="N17" s="12"/>
      <c r="O17" s="12"/>
      <c r="P17" s="12"/>
      <c r="Q17" s="12"/>
      <c r="R17" s="12"/>
      <c r="S17" s="12"/>
      <c r="T17" s="12"/>
      <c r="U17" s="21"/>
      <c r="V17" s="21"/>
      <c r="W17" s="23"/>
    </row>
    <row r="18" spans="2:23" x14ac:dyDescent="0.2">
      <c r="B18" s="11" t="s">
        <v>5</v>
      </c>
      <c r="C18" s="12">
        <v>12295.237999999999</v>
      </c>
      <c r="D18" s="12">
        <v>971.13</v>
      </c>
      <c r="E18" s="12">
        <v>24071.687415140666</v>
      </c>
      <c r="F18" s="12">
        <v>33542.544185323321</v>
      </c>
      <c r="G18" s="12">
        <v>940.15</v>
      </c>
      <c r="H18" s="12">
        <v>1496.8340000000001</v>
      </c>
      <c r="I18" s="12">
        <v>8035.8465943131105</v>
      </c>
      <c r="J18" s="12">
        <v>6918.9090817790493</v>
      </c>
      <c r="K18" s="12">
        <v>133329.38384361548</v>
      </c>
      <c r="L18" s="12">
        <v>0</v>
      </c>
      <c r="M18" s="12">
        <v>23713.102040816299</v>
      </c>
      <c r="N18" s="12"/>
      <c r="O18" s="12">
        <v>46345.93</v>
      </c>
      <c r="P18" s="12">
        <v>73454.707871720093</v>
      </c>
      <c r="Q18" s="12"/>
      <c r="R18" s="12"/>
      <c r="S18" s="12"/>
      <c r="T18" s="12"/>
      <c r="U18" s="21"/>
      <c r="V18" s="21"/>
      <c r="W18" s="24"/>
    </row>
    <row r="19" spans="2:23" x14ac:dyDescent="0.2">
      <c r="B19" s="11" t="s">
        <v>20</v>
      </c>
      <c r="C19" s="12"/>
      <c r="D19" s="12"/>
      <c r="E19" s="12"/>
      <c r="F19" s="12"/>
      <c r="G19" s="12"/>
      <c r="H19" s="12"/>
      <c r="I19" s="12"/>
      <c r="J19" s="12">
        <v>28162.803350071743</v>
      </c>
      <c r="K19" s="12">
        <v>40785.553582496417</v>
      </c>
      <c r="L19" s="12">
        <v>52906.746144092198</v>
      </c>
      <c r="M19" s="12">
        <v>174561.881979592</v>
      </c>
      <c r="N19" s="12">
        <v>217258.62007871713</v>
      </c>
      <c r="O19" s="12">
        <v>311048.59000000003</v>
      </c>
      <c r="P19" s="12">
        <v>316675.10918513098</v>
      </c>
      <c r="Q19" s="12">
        <f>+'[1]INE 2015 cuadro 14 b'!$D$6/1000</f>
        <v>344752.20329446055</v>
      </c>
      <c r="R19" s="12">
        <f>+[2]INE!$H$4/1000</f>
        <v>412285.44169970794</v>
      </c>
      <c r="S19" s="12">
        <f>+'[3]INE 2017'!$D$6/1000</f>
        <v>413292.42424927111</v>
      </c>
      <c r="T19" s="12">
        <f>+'[4]INE 2018'!$D$5/1000</f>
        <v>401875.65950874635</v>
      </c>
      <c r="U19" s="12">
        <f>+'[5]INE 2019'!$D$6/1000</f>
        <v>420587.07545189513</v>
      </c>
      <c r="V19" s="12">
        <v>544608.32499999995</v>
      </c>
      <c r="W19" s="23">
        <f>86496+451019</f>
        <v>537515</v>
      </c>
    </row>
    <row r="20" spans="2:23" x14ac:dyDescent="0.2">
      <c r="B20" s="11" t="s">
        <v>19</v>
      </c>
      <c r="C20" s="12"/>
      <c r="D20" s="12"/>
      <c r="E20" s="12"/>
      <c r="F20" s="12"/>
      <c r="G20" s="12"/>
      <c r="H20" s="12"/>
      <c r="I20" s="12"/>
      <c r="J20" s="12"/>
      <c r="K20" s="12"/>
      <c r="L20" s="12">
        <v>11723.664000000001</v>
      </c>
      <c r="M20" s="12">
        <v>11627.856</v>
      </c>
      <c r="N20" s="12">
        <v>11387.807999999999</v>
      </c>
      <c r="O20" s="12">
        <v>10860.36</v>
      </c>
      <c r="P20" s="12">
        <v>7042.5216005830898</v>
      </c>
      <c r="Q20" s="12">
        <f>+'[1]INE 2015 cuadro 14 b'!$D$10/1000</f>
        <v>3453.0143994169093</v>
      </c>
      <c r="R20" s="12"/>
      <c r="S20" s="12"/>
      <c r="T20" s="12">
        <f>+'[4]INE 2018'!$D$14/1000</f>
        <v>10238.353262390672</v>
      </c>
      <c r="U20" s="12">
        <f>+'[5]INE 2019'!$D$14/1000</f>
        <v>10154.292533527696</v>
      </c>
      <c r="V20" s="12">
        <v>9252.7780000000002</v>
      </c>
      <c r="W20" s="23">
        <v>7544</v>
      </c>
    </row>
    <row r="21" spans="2:23" x14ac:dyDescent="0.2">
      <c r="B21" s="11" t="s">
        <v>6</v>
      </c>
      <c r="C21" s="12">
        <v>2610.0259999999998</v>
      </c>
      <c r="D21" s="12"/>
      <c r="E21" s="12"/>
      <c r="F21" s="12"/>
      <c r="G21" s="12">
        <v>0</v>
      </c>
      <c r="H21" s="12"/>
      <c r="I21" s="12"/>
      <c r="J21" s="12">
        <v>0</v>
      </c>
      <c r="K21" s="12">
        <v>0</v>
      </c>
      <c r="L21" s="12">
        <v>0</v>
      </c>
      <c r="M21" s="12"/>
      <c r="N21" s="12"/>
      <c r="O21" s="12"/>
      <c r="P21" s="12"/>
      <c r="Q21" s="12"/>
      <c r="R21" s="12"/>
      <c r="S21" s="12"/>
      <c r="T21" s="12"/>
      <c r="U21" s="21"/>
      <c r="V21" s="21"/>
      <c r="W21" s="24"/>
    </row>
    <row r="22" spans="2:23" x14ac:dyDescent="0.2">
      <c r="B22" s="11" t="s">
        <v>7</v>
      </c>
      <c r="C22" s="12">
        <v>0</v>
      </c>
      <c r="D22" s="12">
        <v>12342.315500000001</v>
      </c>
      <c r="E22" s="12">
        <v>22109.386750000001</v>
      </c>
      <c r="F22" s="12"/>
      <c r="G22" s="12">
        <v>0</v>
      </c>
      <c r="H22" s="12"/>
      <c r="I22" s="12"/>
      <c r="J22" s="12">
        <v>0</v>
      </c>
      <c r="K22" s="12">
        <v>0</v>
      </c>
      <c r="L22" s="12">
        <v>0</v>
      </c>
      <c r="M22" s="12"/>
      <c r="N22" s="12"/>
      <c r="O22" s="12"/>
      <c r="P22" s="12">
        <v>88099.7157113703</v>
      </c>
      <c r="Q22" s="12">
        <f>+'[1]INE 2015 cuadro 14 b'!$D$7/1000</f>
        <v>177073.99969970845</v>
      </c>
      <c r="R22" s="12">
        <f>+[2]INE!$H$5/1000</f>
        <v>53830.327988338198</v>
      </c>
      <c r="S22" s="12"/>
      <c r="T22" s="12"/>
      <c r="U22" s="21"/>
      <c r="V22" s="21"/>
      <c r="W22" s="24"/>
    </row>
    <row r="23" spans="2:23" x14ac:dyDescent="0.2">
      <c r="B23" s="11" t="s">
        <v>36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>
        <f>+'[1]INE 2015 cuadro 14 b'!$D$11/1000</f>
        <v>19716.60349854227</v>
      </c>
      <c r="R23" s="12">
        <f>+[2]INE!$H$8/1000</f>
        <v>19333.615160349855</v>
      </c>
      <c r="S23" s="12"/>
      <c r="T23" s="12"/>
      <c r="U23" s="21"/>
      <c r="V23" s="21"/>
      <c r="W23" s="24"/>
    </row>
    <row r="24" spans="2:23" x14ac:dyDescent="0.2">
      <c r="B24" s="11" t="s">
        <v>15</v>
      </c>
      <c r="C24" s="12">
        <v>125366.79300000001</v>
      </c>
      <c r="D24" s="12">
        <v>147775.52905000001</v>
      </c>
      <c r="E24" s="12">
        <v>239718.16881</v>
      </c>
      <c r="F24" s="12">
        <v>277449.15708706522</v>
      </c>
      <c r="G24" s="12">
        <v>264227.28773499996</v>
      </c>
      <c r="H24" s="12">
        <v>204045.389</v>
      </c>
      <c r="I24" s="12">
        <v>226146.79302002702</v>
      </c>
      <c r="J24" s="12">
        <v>303639.777187948</v>
      </c>
      <c r="K24" s="12">
        <v>308367.01096413226</v>
      </c>
      <c r="L24" s="12">
        <v>552451.3645734879</v>
      </c>
      <c r="M24" s="12">
        <v>651607.92272886296</v>
      </c>
      <c r="N24" s="12">
        <v>827152.0426545185</v>
      </c>
      <c r="O24" s="12">
        <v>925168.99</v>
      </c>
      <c r="P24" s="12">
        <v>942048.65123032103</v>
      </c>
      <c r="Q24" s="12">
        <f>+'[1]INE 2015 cuadro 14 b'!$D$5/1000</f>
        <v>848315.5378192421</v>
      </c>
      <c r="R24" s="12">
        <f>+[2]INE!$H$6/1000</f>
        <v>945639.3090758021</v>
      </c>
      <c r="S24" s="12">
        <f>+'[3]INE 2017'!$D$5/1000</f>
        <v>1012057.3208979587</v>
      </c>
      <c r="T24" s="12">
        <f>+'[4]INE 2018'!$D$6/1000</f>
        <v>864745.53315889195</v>
      </c>
      <c r="U24" s="12">
        <f>+'[5]INE 2019'!$D$5/1000</f>
        <v>942054.6882755101</v>
      </c>
      <c r="V24" s="12">
        <v>1076000.9890000001</v>
      </c>
      <c r="W24" s="23">
        <f>1072344+31592+29</f>
        <v>1103965</v>
      </c>
    </row>
    <row r="25" spans="2:23" x14ac:dyDescent="0.2">
      <c r="B25" s="11" t="s">
        <v>8</v>
      </c>
      <c r="C25" s="12">
        <v>0</v>
      </c>
      <c r="D25" s="12">
        <v>6285.4624000000003</v>
      </c>
      <c r="E25" s="12">
        <v>10277.752779999999</v>
      </c>
      <c r="F25" s="12">
        <v>9254.6342014925413</v>
      </c>
      <c r="G25" s="12">
        <v>9377.61276</v>
      </c>
      <c r="H25" s="12">
        <v>9386.9590000000007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21"/>
      <c r="V25" s="21"/>
      <c r="W25" s="24"/>
    </row>
    <row r="26" spans="2:23" x14ac:dyDescent="0.2">
      <c r="B26" s="11" t="s">
        <v>9</v>
      </c>
      <c r="C26" s="12">
        <v>97824.005999999994</v>
      </c>
      <c r="D26" s="12">
        <v>166880.35521000004</v>
      </c>
      <c r="E26" s="12">
        <v>109366.22293824572</v>
      </c>
      <c r="F26" s="12">
        <v>95638.080856965287</v>
      </c>
      <c r="G26" s="12">
        <v>140660.94607000009</v>
      </c>
      <c r="H26" s="12">
        <v>255483.27299999999</v>
      </c>
      <c r="I26" s="12">
        <v>388939.27760455402</v>
      </c>
      <c r="J26" s="12">
        <v>557523.49441033031</v>
      </c>
      <c r="K26" s="12">
        <v>926810.33169870835</v>
      </c>
      <c r="L26" s="12">
        <v>1339549.5941498554</v>
      </c>
      <c r="M26" s="12">
        <v>1889036.9190189501</v>
      </c>
      <c r="N26" s="12"/>
      <c r="O26" s="12"/>
      <c r="P26" s="12">
        <v>4502303.0032346798</v>
      </c>
      <c r="Q26" s="12">
        <f>+'[1]INE 2015 cuadro 14 b'!$D$14/1000</f>
        <v>5469447.121928581</v>
      </c>
      <c r="R26" s="12">
        <f>+[2]INE!$H$14/1000</f>
        <v>6388791.1850248119</v>
      </c>
      <c r="S26" s="12">
        <f>+'[3]INE 2017'!$D$12/1000</f>
        <v>8211148.6241705827</v>
      </c>
      <c r="T26" s="12">
        <f>+'[4]INE 2018'!$D$12/1000</f>
        <v>9289823.1651457418</v>
      </c>
      <c r="U26" s="12">
        <f>+'[5]INE 2019'!$D$11/1000</f>
        <v>10623873.535508789</v>
      </c>
      <c r="V26" s="12">
        <v>11816303.977</v>
      </c>
      <c r="W26" s="23">
        <f>21411+6053202+77580+5743549</f>
        <v>11895742</v>
      </c>
    </row>
    <row r="27" spans="2:23" x14ac:dyDescent="0.2">
      <c r="B27" s="11" t="s">
        <v>13</v>
      </c>
      <c r="C27" s="12"/>
      <c r="D27" s="12"/>
      <c r="E27" s="12"/>
      <c r="F27" s="12"/>
      <c r="G27" s="12"/>
      <c r="H27" s="12"/>
      <c r="I27" s="12">
        <v>7845.0035723270503</v>
      </c>
      <c r="J27" s="12">
        <v>145950.39525825006</v>
      </c>
      <c r="K27" s="12">
        <v>221460.00048780488</v>
      </c>
      <c r="L27" s="12">
        <v>250212.72389193118</v>
      </c>
      <c r="M27" s="12">
        <v>248476.72580029201</v>
      </c>
      <c r="N27" s="12"/>
      <c r="O27" s="12"/>
      <c r="P27" s="12"/>
      <c r="Q27" s="12"/>
      <c r="R27" s="12"/>
      <c r="S27" s="12"/>
      <c r="T27" s="12"/>
      <c r="U27" s="21"/>
      <c r="V27" s="21"/>
      <c r="W27" s="24"/>
    </row>
    <row r="28" spans="2:23" x14ac:dyDescent="0.2">
      <c r="B28" s="11" t="s">
        <v>12</v>
      </c>
      <c r="C28" s="12"/>
      <c r="D28" s="12"/>
      <c r="E28" s="12"/>
      <c r="F28" s="12">
        <v>3103.7192798507504</v>
      </c>
      <c r="G28" s="12">
        <v>4147.92</v>
      </c>
      <c r="H28" s="12">
        <v>523.84699999999998</v>
      </c>
      <c r="I28" s="12">
        <v>2421.1435504470001</v>
      </c>
      <c r="J28" s="12">
        <v>262.19499999999999</v>
      </c>
      <c r="K28" s="12">
        <v>751.50291965566998</v>
      </c>
      <c r="L28" s="12">
        <v>607.36199999999997</v>
      </c>
      <c r="M28" s="12"/>
      <c r="N28" s="12"/>
      <c r="O28" s="12"/>
      <c r="P28" s="12">
        <v>5724.7382069970799</v>
      </c>
      <c r="Q28" s="12">
        <f>+'[1]INE 2015 cuadro 14 b'!$D$17/1000</f>
        <v>10414.050743440232</v>
      </c>
      <c r="R28" s="12">
        <f>+[2]INE!$H$18/1000</f>
        <v>16452.035965014577</v>
      </c>
      <c r="S28" s="12">
        <f>+'[3]INE 2017'!$D$14/1000</f>
        <v>6211.6179402332355</v>
      </c>
      <c r="T28" s="12"/>
      <c r="U28" s="12">
        <f>+'[5]INE 2019'!$D$15/1000</f>
        <v>10274.29494897959</v>
      </c>
      <c r="V28" s="12">
        <v>26325.591</v>
      </c>
      <c r="W28" s="23">
        <f>24592+11039</f>
        <v>35631</v>
      </c>
    </row>
    <row r="29" spans="2:23" x14ac:dyDescent="0.2">
      <c r="B29" s="11" t="s">
        <v>10</v>
      </c>
      <c r="C29" s="12">
        <v>0</v>
      </c>
      <c r="D29" s="12"/>
      <c r="E29" s="12">
        <v>128074.53201999998</v>
      </c>
      <c r="F29" s="12">
        <v>128074.53200000001</v>
      </c>
      <c r="G29" s="12">
        <v>128074.53200000001</v>
      </c>
      <c r="H29" s="12"/>
      <c r="I29" s="12"/>
      <c r="J29" s="12">
        <v>0</v>
      </c>
      <c r="K29" s="12">
        <v>0</v>
      </c>
      <c r="L29" s="12">
        <v>0</v>
      </c>
      <c r="M29" s="12"/>
      <c r="N29" s="12"/>
      <c r="O29" s="12"/>
      <c r="P29" s="12"/>
      <c r="Q29" s="12"/>
      <c r="R29" s="12"/>
      <c r="S29" s="12"/>
      <c r="T29" s="12"/>
      <c r="U29" s="21"/>
      <c r="V29" s="21"/>
      <c r="W29" s="24"/>
    </row>
    <row r="30" spans="2:23" x14ac:dyDescent="0.2">
      <c r="B30" s="11" t="s">
        <v>16</v>
      </c>
      <c r="C30" s="12"/>
      <c r="D30" s="12"/>
      <c r="E30" s="12"/>
      <c r="F30" s="12"/>
      <c r="G30" s="12">
        <v>1187.75</v>
      </c>
      <c r="H30" s="12">
        <v>1198.23455233291</v>
      </c>
      <c r="I30" s="12">
        <v>1187.75</v>
      </c>
      <c r="J30" s="12">
        <v>1363.2711621233902</v>
      </c>
      <c r="K30" s="12">
        <v>0</v>
      </c>
      <c r="L30" s="12">
        <v>0</v>
      </c>
      <c r="M30" s="12"/>
      <c r="N30" s="12"/>
      <c r="O30" s="12"/>
      <c r="P30" s="12"/>
      <c r="Q30" s="12"/>
      <c r="R30" s="12"/>
      <c r="S30" s="12"/>
      <c r="T30" s="12"/>
      <c r="U30" s="21"/>
      <c r="V30" s="21"/>
      <c r="W30" s="24"/>
    </row>
    <row r="31" spans="2:23" x14ac:dyDescent="0.2">
      <c r="B31" s="11" t="s">
        <v>17</v>
      </c>
      <c r="C31" s="12"/>
      <c r="D31" s="12"/>
      <c r="E31" s="12"/>
      <c r="F31" s="12"/>
      <c r="G31" s="12"/>
      <c r="H31" s="12">
        <v>5138.8808423707396</v>
      </c>
      <c r="I31" s="12">
        <v>162614.596934261</v>
      </c>
      <c r="J31" s="12">
        <v>41525.657826398834</v>
      </c>
      <c r="K31" s="12">
        <v>55284.176373027301</v>
      </c>
      <c r="L31" s="12">
        <v>78388.899661383301</v>
      </c>
      <c r="M31" s="12">
        <v>286266.03325947502</v>
      </c>
      <c r="N31" s="12"/>
      <c r="O31" s="12"/>
      <c r="P31" s="12"/>
      <c r="Q31" s="12"/>
      <c r="R31" s="12"/>
      <c r="S31" s="12"/>
      <c r="T31" s="12"/>
      <c r="U31" s="21"/>
      <c r="V31" s="21"/>
      <c r="W31" s="23"/>
    </row>
    <row r="32" spans="2:23" x14ac:dyDescent="0.2">
      <c r="B32" s="11" t="s">
        <v>22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>
        <v>436191.74827259476</v>
      </c>
      <c r="O32" s="12"/>
      <c r="P32" s="12"/>
      <c r="Q32" s="12"/>
      <c r="R32" s="12"/>
      <c r="S32" s="12"/>
      <c r="T32" s="12"/>
      <c r="U32" s="21"/>
      <c r="V32" s="21"/>
      <c r="W32" s="24"/>
    </row>
    <row r="33" spans="2:23" x14ac:dyDescent="0.2">
      <c r="B33" s="11" t="s">
        <v>23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>
        <v>15588.875666180764</v>
      </c>
      <c r="O33" s="12"/>
      <c r="P33" s="12"/>
      <c r="Q33" s="12"/>
      <c r="R33" s="12"/>
      <c r="S33" s="12"/>
      <c r="T33" s="12"/>
      <c r="U33" s="21"/>
      <c r="V33" s="21"/>
      <c r="W33" s="24"/>
    </row>
    <row r="34" spans="2:23" x14ac:dyDescent="0.2">
      <c r="B34" s="11" t="s">
        <v>24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>
        <v>433236.16607580159</v>
      </c>
      <c r="O34" s="12">
        <v>528795.28</v>
      </c>
      <c r="P34" s="12"/>
      <c r="Q34" s="12"/>
      <c r="R34" s="12"/>
      <c r="S34" s="12"/>
      <c r="T34" s="12"/>
      <c r="U34" s="21"/>
      <c r="V34" s="21"/>
      <c r="W34" s="24"/>
    </row>
    <row r="35" spans="2:23" x14ac:dyDescent="0.2">
      <c r="B35" s="11" t="s">
        <v>25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>
        <v>2525623.6841822136</v>
      </c>
      <c r="O35" s="12">
        <v>3218940.68</v>
      </c>
      <c r="P35" s="12"/>
      <c r="Q35" s="12"/>
      <c r="R35" s="12"/>
      <c r="S35" s="12"/>
      <c r="T35" s="12"/>
      <c r="U35" s="21"/>
      <c r="V35" s="21"/>
      <c r="W35" s="24"/>
    </row>
    <row r="36" spans="2:23" x14ac:dyDescent="0.2">
      <c r="B36" s="11" t="s">
        <v>26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>
        <v>250016.71302040818</v>
      </c>
      <c r="O36" s="12">
        <v>264098.65999999997</v>
      </c>
      <c r="P36" s="12">
        <v>273952.487112245</v>
      </c>
      <c r="Q36" s="12"/>
      <c r="R36" s="12"/>
      <c r="S36" s="12"/>
      <c r="T36" s="12"/>
      <c r="U36" s="21"/>
      <c r="V36" s="21"/>
      <c r="W36" s="24"/>
    </row>
    <row r="37" spans="2:23" x14ac:dyDescent="0.2">
      <c r="B37" s="11" t="s">
        <v>38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>
        <f>+'[1]INE 2015 cuadro 14 b'!$D$18/1000</f>
        <v>250415.15655247815</v>
      </c>
      <c r="R37" s="12">
        <f>+[2]INE!$H$19/1000</f>
        <v>163696.53794897971</v>
      </c>
      <c r="S37" s="12">
        <f>'[3]INE 2017'!$D$15/1000</f>
        <v>85467.162115160347</v>
      </c>
      <c r="T37" s="12">
        <f>+'[4]INE 2018'!$D$13/1000</f>
        <v>116828.69290233236</v>
      </c>
      <c r="U37" s="12">
        <f>+'[5]INE 2019'!$D$12/1000</f>
        <v>156961.37302478132</v>
      </c>
      <c r="V37" s="12">
        <v>154148.95199999999</v>
      </c>
      <c r="W37" s="23">
        <v>162188</v>
      </c>
    </row>
    <row r="38" spans="2:23" x14ac:dyDescent="0.2">
      <c r="B38" s="11" t="s">
        <v>27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>
        <v>251968.27</v>
      </c>
      <c r="P38" s="12">
        <v>289162.85160349897</v>
      </c>
      <c r="Q38" s="12">
        <f>+'[1]INE 2015 cuadro 14 b'!$D$8/1000</f>
        <v>410067.63280174916</v>
      </c>
      <c r="R38" s="12">
        <f>+[2]INE!$H$9/1000</f>
        <v>679086.62681778404</v>
      </c>
      <c r="S38" s="12">
        <f>+'[3]INE 2017'!$D$7/1000</f>
        <v>863637.73293294443</v>
      </c>
      <c r="T38" s="12">
        <f>+'[4]INE 2018'!$D$8/1000</f>
        <v>781702.84683236142</v>
      </c>
      <c r="U38" s="12">
        <f>+'[5]INE 2019'!$D$7/1000</f>
        <v>863182.79985422757</v>
      </c>
      <c r="V38" s="12">
        <v>829422.64599999995</v>
      </c>
      <c r="W38" s="23">
        <v>826567</v>
      </c>
    </row>
    <row r="39" spans="2:23" x14ac:dyDescent="0.2">
      <c r="B39" s="11" t="s">
        <v>28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>
        <v>531470.1</v>
      </c>
      <c r="P39" s="12"/>
      <c r="Q39" s="12"/>
      <c r="R39" s="12"/>
      <c r="S39" s="12"/>
      <c r="T39" s="12"/>
      <c r="U39" s="21"/>
      <c r="V39" s="21"/>
      <c r="W39" s="24"/>
    </row>
    <row r="40" spans="2:23" x14ac:dyDescent="0.2">
      <c r="B40" s="11" t="s">
        <v>29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>
        <v>225260.81</v>
      </c>
      <c r="P40" s="12">
        <v>285944.11002623901</v>
      </c>
      <c r="Q40" s="12"/>
      <c r="R40" s="12"/>
      <c r="S40" s="12"/>
      <c r="T40" s="12"/>
      <c r="U40" s="21"/>
      <c r="V40" s="21"/>
      <c r="W40" s="24"/>
    </row>
    <row r="41" spans="2:23" x14ac:dyDescent="0.2">
      <c r="B41" s="11" t="s">
        <v>30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>
        <v>263781.88</v>
      </c>
      <c r="P41" s="12"/>
      <c r="Q41" s="12"/>
      <c r="R41" s="12"/>
      <c r="S41" s="12"/>
      <c r="T41" s="12"/>
      <c r="U41" s="21"/>
      <c r="V41" s="21"/>
      <c r="W41" s="24"/>
    </row>
    <row r="42" spans="2:23" x14ac:dyDescent="0.2">
      <c r="B42" s="11" t="s">
        <v>31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>
        <v>1449.02</v>
      </c>
      <c r="P42" s="12"/>
      <c r="Q42" s="12"/>
      <c r="R42" s="12"/>
      <c r="S42" s="12"/>
      <c r="T42" s="12"/>
      <c r="U42" s="21"/>
      <c r="V42" s="21"/>
      <c r="W42" s="24"/>
    </row>
    <row r="43" spans="2:23" x14ac:dyDescent="0.2">
      <c r="B43" s="11" t="s">
        <v>59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>
        <v>681252.82911661803</v>
      </c>
      <c r="Q43" s="12">
        <f>+'[1]INE 2015 cuadro 14 b'!$D$12/1000</f>
        <v>1004523.241126822</v>
      </c>
      <c r="R43" s="12">
        <f>+[2]INE!$H$12/1000</f>
        <v>1374939.3753513114</v>
      </c>
      <c r="S43" s="12">
        <f>+'[3]INE 2017'!$D$10/1000</f>
        <v>1403252.0089679298</v>
      </c>
      <c r="T43" s="12">
        <f>+'[4]INE 2018'!$D$10/1000</f>
        <v>1638606.6240451895</v>
      </c>
      <c r="U43" s="12">
        <f>+'[5]INE 2019'!$D$9/1000</f>
        <v>1749208.0484052477</v>
      </c>
      <c r="V43" s="12">
        <v>2043917.6869999999</v>
      </c>
      <c r="W43" s="23">
        <f>233931+1753788</f>
        <v>1987719</v>
      </c>
    </row>
    <row r="44" spans="2:23" x14ac:dyDescent="0.2">
      <c r="B44" s="11" t="s">
        <v>33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>
        <v>645867.91872594797</v>
      </c>
      <c r="Q44" s="12">
        <f>+'[1]INE 2015 cuadro 14 b'!$D$13/1000</f>
        <v>787708.19312244921</v>
      </c>
      <c r="R44" s="12">
        <f>+[2]INE!$H$13/1000</f>
        <v>786504.0167099121</v>
      </c>
      <c r="S44" s="12">
        <f>+'[3]INE 2017'!$D$11/1000</f>
        <v>853413.30430029111</v>
      </c>
      <c r="T44" s="12">
        <f>+'[4]INE 2018'!$D$11/1000</f>
        <v>866078.77992274193</v>
      </c>
      <c r="U44" s="12">
        <f>+'[5]INE 2019'!$D$10/1000</f>
        <v>866875.09259475232</v>
      </c>
      <c r="V44" s="12">
        <v>859170.63899999997</v>
      </c>
      <c r="W44" s="23">
        <v>846860</v>
      </c>
    </row>
    <row r="45" spans="2:23" x14ac:dyDescent="0.2">
      <c r="B45" s="11" t="s">
        <v>34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>
        <v>46820.533018950402</v>
      </c>
      <c r="Q45" s="12">
        <f>+'[1]INE 2015 cuadro 14 b'!$D$15/1000</f>
        <v>382705.43492128275</v>
      </c>
      <c r="R45" s="12"/>
      <c r="S45" s="12"/>
      <c r="T45" s="12"/>
      <c r="U45" s="21"/>
      <c r="V45" s="21"/>
      <c r="W45" s="24"/>
    </row>
    <row r="46" spans="2:23" x14ac:dyDescent="0.2">
      <c r="B46" s="11" t="s">
        <v>37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>
        <f>+'[1]INE 2015 cuadro 14 b'!$D$16/1000</f>
        <v>68512.434402332365</v>
      </c>
      <c r="R46" s="12">
        <f>+[2]INE!$H$16/1000</f>
        <v>548451.9801997086</v>
      </c>
      <c r="S46" s="12">
        <f>+'[3]INE 2017'!$D$13/1000</f>
        <v>11657.842565597666</v>
      </c>
      <c r="T46" s="12"/>
      <c r="U46" s="21"/>
      <c r="V46" s="21"/>
      <c r="W46" s="24"/>
    </row>
    <row r="47" spans="2:23" x14ac:dyDescent="0.2">
      <c r="B47" s="11" t="s">
        <v>40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>
        <f>+'[3]INE 2017'!$D$9/1000</f>
        <v>5729.4287609329449</v>
      </c>
      <c r="T47" s="12">
        <f>+'[4]INE 2018'!$D$7/1000</f>
        <v>5728.8425364431478</v>
      </c>
      <c r="U47" s="12">
        <f>+'[5]INE 2019'!$D$13/1000</f>
        <v>5288.6828571428568</v>
      </c>
      <c r="V47" s="12">
        <v>4409.3680000000004</v>
      </c>
      <c r="W47" s="23">
        <v>3529</v>
      </c>
    </row>
    <row r="48" spans="2:23" x14ac:dyDescent="0.2">
      <c r="B48" s="11" t="s">
        <v>54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>
        <f>+'[5]INE 2019'!$D$16/1000</f>
        <v>838.32941982507282</v>
      </c>
      <c r="V48" s="12"/>
      <c r="W48" s="19"/>
    </row>
    <row r="49" spans="2:23" x14ac:dyDescent="0.2">
      <c r="B49" s="11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21"/>
      <c r="V49" s="21"/>
      <c r="W49" s="18"/>
    </row>
    <row r="50" spans="2:23" ht="18.75" customHeight="1" x14ac:dyDescent="0.2">
      <c r="B50" s="11" t="s">
        <v>3</v>
      </c>
      <c r="C50" s="12">
        <v>0</v>
      </c>
      <c r="D50" s="12">
        <v>15147.066710000001</v>
      </c>
      <c r="E50" s="12">
        <v>25349.400579999998</v>
      </c>
      <c r="F50" s="12">
        <v>25717.198859452703</v>
      </c>
      <c r="G50" s="12">
        <v>51665.779160000006</v>
      </c>
      <c r="H50" s="12">
        <v>61883.0054098361</v>
      </c>
      <c r="I50" s="12">
        <v>64851.198609999999</v>
      </c>
      <c r="J50" s="12">
        <v>0</v>
      </c>
      <c r="K50" s="12">
        <v>0</v>
      </c>
      <c r="L50" s="12">
        <v>0</v>
      </c>
      <c r="M50" s="12">
        <f>+M51</f>
        <v>0</v>
      </c>
      <c r="N50" s="12">
        <f t="shared" ref="N50:S50" si="0">+N51+N52</f>
        <v>119299.55918075802</v>
      </c>
      <c r="O50" s="12">
        <f t="shared" si="0"/>
        <v>0</v>
      </c>
      <c r="P50" s="12">
        <f t="shared" si="0"/>
        <v>0</v>
      </c>
      <c r="Q50" s="12">
        <f t="shared" si="0"/>
        <v>0</v>
      </c>
      <c r="R50" s="12">
        <f t="shared" si="0"/>
        <v>0</v>
      </c>
      <c r="S50" s="12">
        <f t="shared" si="0"/>
        <v>0</v>
      </c>
      <c r="T50" s="12"/>
      <c r="U50" s="21"/>
      <c r="V50" s="21"/>
      <c r="W50" s="18"/>
    </row>
    <row r="51" spans="2:23" x14ac:dyDescent="0.2">
      <c r="B51" s="11" t="s">
        <v>39</v>
      </c>
      <c r="C51" s="12">
        <v>0</v>
      </c>
      <c r="D51" s="12">
        <v>15147.066710000001</v>
      </c>
      <c r="E51" s="12">
        <v>25349.400579999998</v>
      </c>
      <c r="F51" s="12">
        <v>25717.198859452703</v>
      </c>
      <c r="G51" s="12">
        <v>51665.779160000006</v>
      </c>
      <c r="H51" s="12">
        <v>61883.0054098361</v>
      </c>
      <c r="I51" s="12">
        <v>64851.198609999999</v>
      </c>
      <c r="J51" s="12">
        <v>0</v>
      </c>
      <c r="K51" s="12">
        <v>0</v>
      </c>
      <c r="L51" s="12"/>
      <c r="M51" s="12"/>
      <c r="N51" s="12"/>
      <c r="O51" s="12"/>
      <c r="P51" s="12"/>
      <c r="Q51" s="12"/>
      <c r="R51" s="12"/>
      <c r="S51" s="12"/>
      <c r="T51" s="12"/>
      <c r="U51" s="21"/>
      <c r="V51" s="21"/>
      <c r="W51" s="18"/>
    </row>
    <row r="52" spans="2:23" x14ac:dyDescent="0.2">
      <c r="B52" s="11" t="s">
        <v>21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>
        <v>119299.55918075802</v>
      </c>
      <c r="O52" s="12"/>
      <c r="P52" s="12"/>
      <c r="Q52" s="12"/>
      <c r="R52" s="12"/>
      <c r="S52" s="12"/>
      <c r="T52" s="12"/>
      <c r="U52" s="21"/>
      <c r="V52" s="21"/>
      <c r="W52" s="18"/>
    </row>
    <row r="53" spans="2:23" x14ac:dyDescent="0.2">
      <c r="B53" s="11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21"/>
      <c r="V53" s="21"/>
      <c r="W53" s="18"/>
    </row>
    <row r="54" spans="2:23" s="5" customFormat="1" ht="14.25" x14ac:dyDescent="0.2">
      <c r="B54" s="14" t="s">
        <v>46</v>
      </c>
      <c r="C54" s="15">
        <v>27509.594000000001</v>
      </c>
      <c r="D54" s="15">
        <v>17655.929937165776</v>
      </c>
      <c r="E54" s="15">
        <v>22853.305965473144</v>
      </c>
      <c r="F54" s="15">
        <v>18573.71037064679</v>
      </c>
      <c r="G54" s="15">
        <v>17580.297945000002</v>
      </c>
      <c r="H54" s="15">
        <v>42571.440284993703</v>
      </c>
      <c r="I54" s="15">
        <v>34708.222583883799</v>
      </c>
      <c r="J54" s="15">
        <v>145273.56878909614</v>
      </c>
      <c r="K54" s="15">
        <v>170833.24838880921</v>
      </c>
      <c r="L54" s="15">
        <v>80448.471390489925</v>
      </c>
      <c r="M54" s="15">
        <v>92661.521999999997</v>
      </c>
      <c r="N54" s="15">
        <v>165657.79</v>
      </c>
      <c r="O54" s="15">
        <v>157214.26999999999</v>
      </c>
      <c r="P54" s="15"/>
      <c r="Q54" s="15"/>
      <c r="R54" s="15"/>
      <c r="S54" s="15"/>
      <c r="T54" s="15"/>
      <c r="U54" s="22"/>
      <c r="V54" s="22"/>
      <c r="W54" s="17"/>
    </row>
    <row r="55" spans="2:23" x14ac:dyDescent="0.2">
      <c r="B55" s="16" t="s">
        <v>47</v>
      </c>
      <c r="C55" s="4"/>
      <c r="D55" s="4"/>
      <c r="E55" s="4"/>
      <c r="H55"/>
      <c r="I55"/>
      <c r="J55"/>
    </row>
    <row r="56" spans="2:23" x14ac:dyDescent="0.2">
      <c r="B56" s="16" t="s">
        <v>48</v>
      </c>
      <c r="C56" s="4"/>
      <c r="D56" s="4"/>
      <c r="E56" s="4"/>
    </row>
    <row r="57" spans="2:23" ht="12.75" hidden="1" customHeight="1" x14ac:dyDescent="0.2">
      <c r="B57" s="6" t="s">
        <v>18</v>
      </c>
      <c r="C57" s="4"/>
      <c r="D57" s="4"/>
      <c r="E57" s="4"/>
    </row>
    <row r="58" spans="2:23" ht="12.75" customHeight="1" x14ac:dyDescent="0.2">
      <c r="B58" s="16" t="s">
        <v>49</v>
      </c>
      <c r="C58" s="4"/>
      <c r="D58" s="4"/>
      <c r="E58" s="4"/>
    </row>
    <row r="59" spans="2:23" x14ac:dyDescent="0.2">
      <c r="B59" s="16" t="s">
        <v>50</v>
      </c>
      <c r="D59" s="2"/>
      <c r="E59" s="2"/>
    </row>
    <row r="60" spans="2:23" x14ac:dyDescent="0.2">
      <c r="B60" s="16" t="s">
        <v>51</v>
      </c>
      <c r="C60" s="3"/>
      <c r="D60" s="3"/>
      <c r="E60" s="3"/>
    </row>
    <row r="61" spans="2:23" x14ac:dyDescent="0.2">
      <c r="B61" s="16" t="s">
        <v>52</v>
      </c>
      <c r="C61" s="3"/>
      <c r="D61" s="3"/>
      <c r="E61" s="3"/>
    </row>
    <row r="62" spans="2:23" x14ac:dyDescent="0.2">
      <c r="B62" s="16" t="s">
        <v>58</v>
      </c>
      <c r="C62" s="3"/>
      <c r="D62" s="3"/>
      <c r="E62" s="3"/>
    </row>
    <row r="63" spans="2:23" x14ac:dyDescent="0.2">
      <c r="C63" s="3"/>
      <c r="D63" s="3"/>
      <c r="E63" s="3"/>
    </row>
    <row r="64" spans="2:23" x14ac:dyDescent="0.2">
      <c r="C64" s="3"/>
      <c r="D64" s="3"/>
      <c r="E64" s="3"/>
    </row>
    <row r="65" spans="4:5" x14ac:dyDescent="0.2">
      <c r="D65" s="2"/>
      <c r="E65" s="2"/>
    </row>
    <row r="66" spans="4:5" x14ac:dyDescent="0.2">
      <c r="D66" s="2"/>
      <c r="E66" s="2"/>
    </row>
    <row r="67" spans="4:5" x14ac:dyDescent="0.2">
      <c r="D67" s="2"/>
      <c r="E67" s="2"/>
    </row>
    <row r="68" spans="4:5" x14ac:dyDescent="0.2">
      <c r="D68" s="2"/>
      <c r="E68" s="2"/>
    </row>
    <row r="69" spans="4:5" x14ac:dyDescent="0.2">
      <c r="D69" s="2"/>
      <c r="E69" s="2"/>
    </row>
    <row r="70" spans="4:5" x14ac:dyDescent="0.2">
      <c r="D70" s="2"/>
      <c r="E70" s="2"/>
    </row>
    <row r="71" spans="4:5" x14ac:dyDescent="0.2">
      <c r="D71" s="2"/>
      <c r="E71" s="2"/>
    </row>
    <row r="72" spans="4:5" x14ac:dyDescent="0.2">
      <c r="D72" s="2"/>
      <c r="E72" s="2"/>
    </row>
    <row r="73" spans="4:5" x14ac:dyDescent="0.2">
      <c r="D73" s="2"/>
      <c r="E73" s="2"/>
    </row>
    <row r="74" spans="4:5" x14ac:dyDescent="0.2">
      <c r="D74" s="2"/>
      <c r="E74" s="2"/>
    </row>
    <row r="75" spans="4:5" x14ac:dyDescent="0.2">
      <c r="D75" s="2"/>
      <c r="E75" s="2"/>
    </row>
    <row r="76" spans="4:5" x14ac:dyDescent="0.2">
      <c r="D76" s="2"/>
      <c r="E76" s="2"/>
    </row>
    <row r="77" spans="4:5" x14ac:dyDescent="0.2">
      <c r="D77" s="2"/>
      <c r="E77" s="2"/>
    </row>
    <row r="78" spans="4:5" x14ac:dyDescent="0.2">
      <c r="D78" s="2"/>
      <c r="E78" s="2"/>
    </row>
    <row r="79" spans="4:5" x14ac:dyDescent="0.2">
      <c r="D79" s="2"/>
      <c r="E79" s="2"/>
    </row>
    <row r="80" spans="4:5" x14ac:dyDescent="0.2">
      <c r="D80" s="2"/>
      <c r="E80" s="2"/>
    </row>
    <row r="81" spans="4:5" x14ac:dyDescent="0.2">
      <c r="D81" s="2"/>
      <c r="E81" s="2"/>
    </row>
    <row r="82" spans="4:5" x14ac:dyDescent="0.2">
      <c r="D82" s="2"/>
      <c r="E82" s="2"/>
    </row>
    <row r="83" spans="4:5" x14ac:dyDescent="0.2">
      <c r="D83" s="2"/>
      <c r="E83" s="2"/>
    </row>
    <row r="84" spans="4:5" x14ac:dyDescent="0.2">
      <c r="D84" s="2"/>
      <c r="E84" s="2"/>
    </row>
    <row r="85" spans="4:5" x14ac:dyDescent="0.2">
      <c r="D85" s="2"/>
      <c r="E85" s="2"/>
    </row>
    <row r="86" spans="4:5" x14ac:dyDescent="0.2">
      <c r="D86" s="2"/>
      <c r="E86" s="2"/>
    </row>
    <row r="87" spans="4:5" x14ac:dyDescent="0.2">
      <c r="D87" s="2"/>
      <c r="E87" s="2"/>
    </row>
    <row r="88" spans="4:5" x14ac:dyDescent="0.2">
      <c r="D88" s="2"/>
      <c r="E88" s="2"/>
    </row>
    <row r="89" spans="4:5" x14ac:dyDescent="0.2">
      <c r="D89" s="2"/>
      <c r="E89" s="2"/>
    </row>
    <row r="90" spans="4:5" x14ac:dyDescent="0.2">
      <c r="D90" s="2"/>
      <c r="E90" s="2"/>
    </row>
    <row r="91" spans="4:5" x14ac:dyDescent="0.2">
      <c r="D91" s="2"/>
      <c r="E91" s="2"/>
    </row>
    <row r="92" spans="4:5" x14ac:dyDescent="0.2">
      <c r="D92" s="2"/>
      <c r="E92" s="2"/>
    </row>
    <row r="93" spans="4:5" x14ac:dyDescent="0.2">
      <c r="D93" s="2"/>
      <c r="E93" s="2"/>
    </row>
    <row r="94" spans="4:5" x14ac:dyDescent="0.2">
      <c r="D94" s="2"/>
      <c r="E94" s="2"/>
    </row>
    <row r="95" spans="4:5" x14ac:dyDescent="0.2">
      <c r="D95" s="2"/>
      <c r="E95" s="2"/>
    </row>
    <row r="96" spans="4:5" x14ac:dyDescent="0.2">
      <c r="D96" s="2"/>
      <c r="E96" s="2"/>
    </row>
    <row r="97" spans="4:5" x14ac:dyDescent="0.2">
      <c r="D97" s="2"/>
      <c r="E97" s="2"/>
    </row>
    <row r="98" spans="4:5" x14ac:dyDescent="0.2">
      <c r="D98" s="2"/>
      <c r="E98" s="2"/>
    </row>
    <row r="99" spans="4:5" x14ac:dyDescent="0.2">
      <c r="D99" s="2"/>
      <c r="E99" s="2"/>
    </row>
    <row r="100" spans="4:5" x14ac:dyDescent="0.2">
      <c r="D100" s="2"/>
      <c r="E100" s="2"/>
    </row>
    <row r="101" spans="4:5" x14ac:dyDescent="0.2">
      <c r="D101" s="2"/>
      <c r="E101" s="2"/>
    </row>
    <row r="102" spans="4:5" x14ac:dyDescent="0.2">
      <c r="D102" s="2"/>
      <c r="E102" s="2"/>
    </row>
    <row r="103" spans="4:5" x14ac:dyDescent="0.2">
      <c r="D103" s="2"/>
      <c r="E103" s="2"/>
    </row>
    <row r="104" spans="4:5" x14ac:dyDescent="0.2">
      <c r="D104" s="2"/>
      <c r="E104" s="2"/>
    </row>
    <row r="105" spans="4:5" x14ac:dyDescent="0.2">
      <c r="D105" s="2"/>
      <c r="E105" s="2"/>
    </row>
    <row r="106" spans="4:5" x14ac:dyDescent="0.2">
      <c r="D106" s="2"/>
      <c r="E106" s="2"/>
    </row>
    <row r="107" spans="4:5" x14ac:dyDescent="0.2">
      <c r="D107" s="2"/>
      <c r="E107" s="2"/>
    </row>
    <row r="108" spans="4:5" x14ac:dyDescent="0.2">
      <c r="D108" s="2"/>
      <c r="E108" s="2"/>
    </row>
    <row r="109" spans="4:5" x14ac:dyDescent="0.2">
      <c r="D109" s="2"/>
      <c r="E109" s="2"/>
    </row>
    <row r="110" spans="4:5" x14ac:dyDescent="0.2">
      <c r="D110" s="2"/>
      <c r="E110" s="2"/>
    </row>
    <row r="111" spans="4:5" x14ac:dyDescent="0.2">
      <c r="D111" s="2"/>
      <c r="E111" s="2"/>
    </row>
    <row r="112" spans="4:5" x14ac:dyDescent="0.2">
      <c r="D112" s="2"/>
      <c r="E112" s="2"/>
    </row>
    <row r="113" spans="4:5" x14ac:dyDescent="0.2">
      <c r="D113" s="2"/>
      <c r="E113" s="2"/>
    </row>
    <row r="114" spans="4:5" x14ac:dyDescent="0.2">
      <c r="D114" s="2"/>
      <c r="E114" s="2"/>
    </row>
    <row r="115" spans="4:5" x14ac:dyDescent="0.2">
      <c r="D115" s="2"/>
      <c r="E115" s="2"/>
    </row>
    <row r="116" spans="4:5" x14ac:dyDescent="0.2">
      <c r="D116" s="2"/>
      <c r="E116" s="2"/>
    </row>
    <row r="117" spans="4:5" x14ac:dyDescent="0.2">
      <c r="D117" s="2"/>
      <c r="E117" s="2"/>
    </row>
    <row r="118" spans="4:5" x14ac:dyDescent="0.2">
      <c r="D118" s="2"/>
      <c r="E118" s="2"/>
    </row>
    <row r="119" spans="4:5" x14ac:dyDescent="0.2">
      <c r="D119" s="2"/>
      <c r="E119" s="2"/>
    </row>
    <row r="120" spans="4:5" x14ac:dyDescent="0.2">
      <c r="D120" s="2"/>
      <c r="E120" s="2"/>
    </row>
    <row r="121" spans="4:5" x14ac:dyDescent="0.2">
      <c r="D121" s="2"/>
      <c r="E121" s="2"/>
    </row>
    <row r="122" spans="4:5" x14ac:dyDescent="0.2">
      <c r="D122" s="2"/>
      <c r="E122" s="2"/>
    </row>
    <row r="123" spans="4:5" x14ac:dyDescent="0.2">
      <c r="D123" s="2"/>
      <c r="E123" s="2"/>
    </row>
    <row r="124" spans="4:5" x14ac:dyDescent="0.2">
      <c r="D124" s="2"/>
      <c r="E124" s="2"/>
    </row>
    <row r="125" spans="4:5" x14ac:dyDescent="0.2">
      <c r="D125" s="2"/>
      <c r="E125" s="2"/>
    </row>
    <row r="126" spans="4:5" x14ac:dyDescent="0.2">
      <c r="D126" s="2"/>
      <c r="E126" s="2"/>
    </row>
    <row r="127" spans="4:5" x14ac:dyDescent="0.2">
      <c r="D127" s="2"/>
      <c r="E127" s="2"/>
    </row>
    <row r="128" spans="4:5" x14ac:dyDescent="0.2">
      <c r="D128" s="2"/>
      <c r="E128" s="2"/>
    </row>
    <row r="129" spans="4:5" x14ac:dyDescent="0.2">
      <c r="D129" s="2"/>
      <c r="E129" s="2"/>
    </row>
    <row r="130" spans="4:5" x14ac:dyDescent="0.2">
      <c r="D130" s="2"/>
      <c r="E130" s="2"/>
    </row>
    <row r="131" spans="4:5" x14ac:dyDescent="0.2">
      <c r="D131" s="2"/>
      <c r="E131" s="2"/>
    </row>
    <row r="132" spans="4:5" x14ac:dyDescent="0.2">
      <c r="D132" s="2"/>
      <c r="E132" s="2"/>
    </row>
    <row r="133" spans="4:5" x14ac:dyDescent="0.2">
      <c r="D133" s="2"/>
      <c r="E133" s="2"/>
    </row>
    <row r="134" spans="4:5" x14ac:dyDescent="0.2">
      <c r="D134" s="2"/>
      <c r="E134" s="2"/>
    </row>
    <row r="135" spans="4:5" x14ac:dyDescent="0.2">
      <c r="D135" s="2"/>
      <c r="E135" s="2"/>
    </row>
    <row r="136" spans="4:5" x14ac:dyDescent="0.2">
      <c r="D136" s="2"/>
      <c r="E136" s="2"/>
    </row>
    <row r="137" spans="4:5" x14ac:dyDescent="0.2">
      <c r="D137" s="2"/>
      <c r="E137" s="2"/>
    </row>
    <row r="138" spans="4:5" x14ac:dyDescent="0.2">
      <c r="D138" s="2"/>
      <c r="E138" s="2"/>
    </row>
    <row r="139" spans="4:5" x14ac:dyDescent="0.2">
      <c r="D139" s="2"/>
      <c r="E139" s="2"/>
    </row>
    <row r="140" spans="4:5" x14ac:dyDescent="0.2">
      <c r="D140" s="2"/>
      <c r="E140" s="2"/>
    </row>
    <row r="141" spans="4:5" x14ac:dyDescent="0.2">
      <c r="D141" s="2"/>
      <c r="E141" s="2"/>
    </row>
  </sheetData>
  <mergeCells count="1">
    <mergeCell ref="C8:E8"/>
  </mergeCells>
  <phoneticPr fontId="0" type="noConversion"/>
  <pageMargins left="1.3779527559055118" right="0.78740157480314965" top="0.98425196850393704" bottom="1" header="0.78740157480314965" footer="0"/>
  <pageSetup orientation="landscape" horizontalDpi="12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PVALENCIA</dc:creator>
  <cp:lastModifiedBy>Winsor Fierro</cp:lastModifiedBy>
  <cp:lastPrinted>2005-02-23T16:17:04Z</cp:lastPrinted>
  <dcterms:created xsi:type="dcterms:W3CDTF">2004-05-17T20:22:59Z</dcterms:created>
  <dcterms:modified xsi:type="dcterms:W3CDTF">2022-05-12T18:47:39Z</dcterms:modified>
</cp:coreProperties>
</file>